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tabRatio="818" activeTab="11"/>
  </bookViews>
  <sheets>
    <sheet name="Bendra" sheetId="9" r:id="rId1"/>
    <sheet name="tėvų įnašai" sheetId="8" r:id="rId2"/>
    <sheet name="nuoma" sheetId="7" r:id="rId3"/>
    <sheet name="už paslaugas" sheetId="16" r:id="rId4"/>
    <sheet name="pavėžėjimas" sheetId="6" r:id="rId5"/>
    <sheet name="atlyginimų didinimui" sheetId="15" r:id="rId6"/>
    <sheet name="nemokamas maitinimas" sheetId="3" r:id="rId7"/>
    <sheet name="ugdymo lėšos" sheetId="10" r:id="rId8"/>
    <sheet name="savivaldybės biudžetas" sheetId="11" r:id="rId9"/>
    <sheet name="pajamų" sheetId="12" r:id="rId10"/>
    <sheet name="mokėtinų sumų" sheetId="13" r:id="rId11"/>
    <sheet name="Aiškinamasis raštas" sheetId="17" r:id="rId12"/>
  </sheets>
  <definedNames>
    <definedName name="_xlnm.Print_Area" localSheetId="9">pajamų!$A$1:$I$41</definedName>
  </definedNames>
  <calcPr calcId="162913"/>
</workbook>
</file>

<file path=xl/calcChain.xml><?xml version="1.0" encoding="utf-8"?>
<calcChain xmlns="http://schemas.openxmlformats.org/spreadsheetml/2006/main">
  <c r="K30" i="13" l="1"/>
  <c r="K91" i="13" s="1"/>
  <c r="I30" i="13"/>
  <c r="I91" i="13"/>
  <c r="J70" i="13" l="1"/>
  <c r="K70" i="13"/>
  <c r="I70" i="13"/>
  <c r="J32" i="13"/>
  <c r="K32" i="13"/>
  <c r="I32" i="13"/>
  <c r="K66" i="13" l="1"/>
  <c r="J66" i="13"/>
  <c r="I66" i="13"/>
  <c r="K37" i="13"/>
  <c r="J37" i="13"/>
  <c r="J30" i="13" s="1"/>
  <c r="J91" i="13" s="1"/>
  <c r="I37" i="13"/>
  <c r="K31" i="13"/>
  <c r="J31" i="13"/>
  <c r="I31" i="13"/>
  <c r="I31" i="12" l="1"/>
  <c r="I32" i="12"/>
  <c r="G31" i="12"/>
  <c r="G32" i="12"/>
  <c r="G30" i="12"/>
  <c r="G29" i="12" s="1"/>
  <c r="D29" i="12"/>
  <c r="E29" i="12"/>
  <c r="F29" i="12"/>
  <c r="H29" i="12"/>
  <c r="C29" i="12"/>
  <c r="I30" i="12" l="1"/>
  <c r="I29" i="12" s="1"/>
  <c r="L64" i="9" l="1"/>
  <c r="K64" i="9"/>
  <c r="J64" i="9"/>
  <c r="I64" i="9"/>
  <c r="L63" i="9"/>
  <c r="K63" i="9"/>
  <c r="J63" i="9"/>
  <c r="I63" i="9"/>
  <c r="L62" i="9"/>
  <c r="K62" i="9"/>
  <c r="J62" i="9"/>
  <c r="I62" i="9"/>
  <c r="L61" i="9"/>
  <c r="K61" i="9"/>
  <c r="J61" i="9"/>
  <c r="I61" i="9"/>
  <c r="L69" i="9"/>
  <c r="K69" i="9"/>
  <c r="J69" i="9"/>
  <c r="I69" i="9"/>
  <c r="L68" i="9"/>
  <c r="K68" i="9"/>
  <c r="J68" i="9"/>
  <c r="I68" i="9"/>
  <c r="L74" i="9"/>
  <c r="K74" i="9"/>
  <c r="J74" i="9"/>
  <c r="I74" i="9"/>
  <c r="L73" i="9"/>
  <c r="K73" i="9"/>
  <c r="J73" i="9"/>
  <c r="I73" i="9"/>
  <c r="L130" i="9"/>
  <c r="K130" i="9"/>
  <c r="J130" i="9"/>
  <c r="I130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6" i="9"/>
  <c r="K126" i="9"/>
  <c r="J126" i="9"/>
  <c r="I126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2" i="9"/>
  <c r="K122" i="9"/>
  <c r="J122" i="9"/>
  <c r="I122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8" i="9"/>
  <c r="K118" i="9"/>
  <c r="J118" i="9"/>
  <c r="I118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4" i="9"/>
  <c r="K114" i="9"/>
  <c r="J114" i="9"/>
  <c r="I114" i="9"/>
  <c r="L113" i="9"/>
  <c r="K113" i="9"/>
  <c r="J113" i="9"/>
  <c r="I113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8" i="9"/>
  <c r="K108" i="9"/>
  <c r="J108" i="9"/>
  <c r="I108" i="9"/>
  <c r="L107" i="9"/>
  <c r="K107" i="9"/>
  <c r="J107" i="9"/>
  <c r="I107" i="9"/>
  <c r="L106" i="9"/>
  <c r="K106" i="9"/>
  <c r="J106" i="9"/>
  <c r="I106" i="9"/>
  <c r="L105" i="9"/>
  <c r="K105" i="9"/>
  <c r="J105" i="9"/>
  <c r="I105" i="9"/>
  <c r="L104" i="9"/>
  <c r="K104" i="9"/>
  <c r="J104" i="9"/>
  <c r="I104" i="9"/>
  <c r="L103" i="9"/>
  <c r="K103" i="9"/>
  <c r="J103" i="9"/>
  <c r="I103" i="9"/>
  <c r="L102" i="9"/>
  <c r="K102" i="9"/>
  <c r="J102" i="9"/>
  <c r="I102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8" i="9"/>
  <c r="K98" i="9"/>
  <c r="J98" i="9"/>
  <c r="I98" i="9"/>
  <c r="L97" i="9"/>
  <c r="K97" i="9"/>
  <c r="J97" i="9"/>
  <c r="I97" i="9"/>
  <c r="L96" i="9"/>
  <c r="K96" i="9"/>
  <c r="J96" i="9"/>
  <c r="I96" i="9"/>
  <c r="L95" i="9"/>
  <c r="K95" i="9"/>
  <c r="J95" i="9"/>
  <c r="I95" i="9"/>
  <c r="L94" i="9"/>
  <c r="K94" i="9"/>
  <c r="J94" i="9"/>
  <c r="I94" i="9"/>
  <c r="L93" i="9"/>
  <c r="K93" i="9"/>
  <c r="J93" i="9"/>
  <c r="I93" i="9"/>
  <c r="L92" i="9"/>
  <c r="K92" i="9"/>
  <c r="J92" i="9"/>
  <c r="I92" i="9"/>
  <c r="L91" i="9"/>
  <c r="K91" i="9"/>
  <c r="J91" i="9"/>
  <c r="I91" i="9"/>
  <c r="L90" i="9"/>
  <c r="K90" i="9"/>
  <c r="J90" i="9"/>
  <c r="I90" i="9"/>
  <c r="L89" i="9"/>
  <c r="K89" i="9"/>
  <c r="J89" i="9"/>
  <c r="I89" i="9"/>
  <c r="L88" i="9"/>
  <c r="K88" i="9"/>
  <c r="J88" i="9"/>
  <c r="I88" i="9"/>
  <c r="L87" i="9"/>
  <c r="K87" i="9"/>
  <c r="J87" i="9"/>
  <c r="I87" i="9"/>
  <c r="L86" i="9"/>
  <c r="K86" i="9"/>
  <c r="J86" i="9"/>
  <c r="I86" i="9"/>
  <c r="L85" i="9"/>
  <c r="K85" i="9"/>
  <c r="J85" i="9"/>
  <c r="I85" i="9"/>
  <c r="L84" i="9"/>
  <c r="K84" i="9"/>
  <c r="J84" i="9"/>
  <c r="I84" i="9"/>
  <c r="L83" i="9"/>
  <c r="K83" i="9"/>
  <c r="J83" i="9"/>
  <c r="I83" i="9"/>
  <c r="L82" i="9"/>
  <c r="K82" i="9"/>
  <c r="J82" i="9"/>
  <c r="I82" i="9"/>
  <c r="L81" i="9"/>
  <c r="K81" i="9"/>
  <c r="J81" i="9"/>
  <c r="I81" i="9"/>
  <c r="L80" i="9"/>
  <c r="K80" i="9"/>
  <c r="J80" i="9"/>
  <c r="I80" i="9"/>
  <c r="L79" i="9"/>
  <c r="K79" i="9"/>
  <c r="J79" i="9"/>
  <c r="I79" i="9"/>
  <c r="L78" i="9"/>
  <c r="K78" i="9"/>
  <c r="J78" i="9"/>
  <c r="I78" i="9"/>
  <c r="L77" i="9"/>
  <c r="K77" i="9"/>
  <c r="J77" i="9"/>
  <c r="I77" i="9"/>
  <c r="L76" i="9"/>
  <c r="K76" i="9"/>
  <c r="J76" i="9"/>
  <c r="I76" i="9"/>
  <c r="L75" i="9"/>
  <c r="K75" i="9"/>
  <c r="J75" i="9"/>
  <c r="I75" i="9"/>
  <c r="L72" i="9"/>
  <c r="K72" i="9"/>
  <c r="J72" i="9"/>
  <c r="I72" i="9"/>
  <c r="L71" i="9"/>
  <c r="K71" i="9"/>
  <c r="J71" i="9"/>
  <c r="I71" i="9"/>
  <c r="L70" i="9"/>
  <c r="K70" i="9"/>
  <c r="J70" i="9"/>
  <c r="I70" i="9"/>
  <c r="L67" i="9"/>
  <c r="K67" i="9"/>
  <c r="J67" i="9"/>
  <c r="I67" i="9"/>
  <c r="L66" i="9"/>
  <c r="K66" i="9"/>
  <c r="J66" i="9"/>
  <c r="I66" i="9"/>
  <c r="L65" i="9"/>
  <c r="K65" i="9"/>
  <c r="J65" i="9"/>
  <c r="I65" i="9"/>
  <c r="L200" i="9"/>
  <c r="K200" i="9"/>
  <c r="J200" i="9"/>
  <c r="I200" i="9"/>
  <c r="L192" i="9"/>
  <c r="K192" i="9"/>
  <c r="J192" i="9"/>
  <c r="I192" i="9"/>
  <c r="L186" i="9"/>
  <c r="K186" i="9"/>
  <c r="J186" i="9"/>
  <c r="I186" i="9"/>
  <c r="L149" i="9"/>
  <c r="K149" i="9"/>
  <c r="J149" i="9"/>
  <c r="I149" i="9"/>
  <c r="L148" i="9"/>
  <c r="K148" i="9"/>
  <c r="J148" i="9"/>
  <c r="I148" i="9"/>
  <c r="L141" i="9"/>
  <c r="K141" i="9"/>
  <c r="J141" i="9"/>
  <c r="I141" i="9"/>
  <c r="L140" i="9"/>
  <c r="K140" i="9"/>
  <c r="J140" i="9"/>
  <c r="I140" i="9"/>
  <c r="L136" i="9"/>
  <c r="K136" i="9"/>
  <c r="J136" i="9"/>
  <c r="I136" i="9"/>
  <c r="L135" i="9"/>
  <c r="K135" i="9"/>
  <c r="J135" i="9"/>
  <c r="I135" i="9"/>
  <c r="L60" i="9"/>
  <c r="K60" i="9"/>
  <c r="J60" i="9"/>
  <c r="I60" i="9"/>
  <c r="L59" i="9"/>
  <c r="K59" i="9"/>
  <c r="J59" i="9"/>
  <c r="I59" i="9"/>
  <c r="L58" i="9"/>
  <c r="K58" i="9"/>
  <c r="J58" i="9"/>
  <c r="I58" i="9"/>
  <c r="L57" i="9"/>
  <c r="K57" i="9"/>
  <c r="J57" i="9"/>
  <c r="I57" i="9"/>
  <c r="L56" i="9"/>
  <c r="K56" i="9"/>
  <c r="J56" i="9"/>
  <c r="I56" i="9"/>
  <c r="L55" i="9"/>
  <c r="K55" i="9"/>
  <c r="J55" i="9"/>
  <c r="I55" i="9"/>
  <c r="L54" i="9"/>
  <c r="K54" i="9"/>
  <c r="J54" i="9"/>
  <c r="I54" i="9"/>
  <c r="L53" i="9"/>
  <c r="K53" i="9"/>
  <c r="J53" i="9"/>
  <c r="I53" i="9"/>
  <c r="L52" i="9"/>
  <c r="K52" i="9"/>
  <c r="J52" i="9"/>
  <c r="I52" i="9"/>
  <c r="L51" i="9"/>
  <c r="K51" i="9"/>
  <c r="J51" i="9"/>
  <c r="I51" i="9"/>
  <c r="L50" i="9"/>
  <c r="K50" i="9"/>
  <c r="J50" i="9"/>
  <c r="I50" i="9"/>
  <c r="L49" i="9"/>
  <c r="K49" i="9"/>
  <c r="J49" i="9"/>
  <c r="I49" i="9"/>
  <c r="L48" i="9"/>
  <c r="K48" i="9"/>
  <c r="J48" i="9"/>
  <c r="I48" i="9"/>
  <c r="L47" i="9"/>
  <c r="K47" i="9"/>
  <c r="J47" i="9"/>
  <c r="I47" i="9"/>
  <c r="L46" i="9"/>
  <c r="K46" i="9"/>
  <c r="J46" i="9"/>
  <c r="I46" i="9"/>
  <c r="L41" i="9"/>
  <c r="K41" i="9"/>
  <c r="J41" i="9"/>
  <c r="I41" i="9"/>
  <c r="J35" i="9"/>
  <c r="K35" i="9"/>
  <c r="L35" i="9"/>
  <c r="I35" i="9"/>
  <c r="M141" i="9" l="1"/>
  <c r="N141" i="9"/>
  <c r="O141" i="9"/>
  <c r="P141" i="9"/>
  <c r="L357" i="16" l="1"/>
  <c r="K357" i="16"/>
  <c r="K356" i="16" s="1"/>
  <c r="J357" i="16"/>
  <c r="J356" i="16" s="1"/>
  <c r="I357" i="16"/>
  <c r="L356" i="16"/>
  <c r="I356" i="16"/>
  <c r="L354" i="16"/>
  <c r="L353" i="16" s="1"/>
  <c r="K354" i="16"/>
  <c r="J354" i="16"/>
  <c r="J353" i="16" s="1"/>
  <c r="I354" i="16"/>
  <c r="I353" i="16" s="1"/>
  <c r="K353" i="16"/>
  <c r="L351" i="16"/>
  <c r="L350" i="16" s="1"/>
  <c r="K351" i="16"/>
  <c r="K350" i="16" s="1"/>
  <c r="J351" i="16"/>
  <c r="I351" i="16"/>
  <c r="I350" i="16" s="1"/>
  <c r="J350" i="16"/>
  <c r="L347" i="16"/>
  <c r="K347" i="16"/>
  <c r="K346" i="16" s="1"/>
  <c r="J347" i="16"/>
  <c r="I347" i="16"/>
  <c r="L346" i="16"/>
  <c r="J346" i="16"/>
  <c r="I346" i="16"/>
  <c r="L343" i="16"/>
  <c r="L342" i="16" s="1"/>
  <c r="K343" i="16"/>
  <c r="J343" i="16"/>
  <c r="J342" i="16" s="1"/>
  <c r="I343" i="16"/>
  <c r="I342" i="16" s="1"/>
  <c r="K342" i="16"/>
  <c r="L339" i="16"/>
  <c r="L338" i="16" s="1"/>
  <c r="K339" i="16"/>
  <c r="K338" i="16" s="1"/>
  <c r="J339" i="16"/>
  <c r="I339" i="16"/>
  <c r="I338" i="16" s="1"/>
  <c r="J338" i="16"/>
  <c r="L335" i="16"/>
  <c r="K335" i="16"/>
  <c r="J335" i="16"/>
  <c r="I335" i="16"/>
  <c r="L332" i="16"/>
  <c r="K332" i="16"/>
  <c r="J332" i="16"/>
  <c r="I332" i="16"/>
  <c r="L330" i="16"/>
  <c r="K330" i="16"/>
  <c r="J330" i="16"/>
  <c r="J329" i="16" s="1"/>
  <c r="I330" i="16"/>
  <c r="P329" i="16"/>
  <c r="O329" i="16"/>
  <c r="N329" i="16"/>
  <c r="M329" i="16"/>
  <c r="L329" i="16"/>
  <c r="L328" i="16" s="1"/>
  <c r="K329" i="16"/>
  <c r="K328" i="16" s="1"/>
  <c r="I329" i="16"/>
  <c r="L325" i="16"/>
  <c r="K325" i="16"/>
  <c r="K324" i="16" s="1"/>
  <c r="J325" i="16"/>
  <c r="I325" i="16"/>
  <c r="L324" i="16"/>
  <c r="J324" i="16"/>
  <c r="I324" i="16"/>
  <c r="L322" i="16"/>
  <c r="K322" i="16"/>
  <c r="J322" i="16"/>
  <c r="J321" i="16" s="1"/>
  <c r="I322" i="16"/>
  <c r="I321" i="16" s="1"/>
  <c r="L321" i="16"/>
  <c r="K321" i="16"/>
  <c r="L319" i="16"/>
  <c r="L318" i="16" s="1"/>
  <c r="K319" i="16"/>
  <c r="K318" i="16" s="1"/>
  <c r="J319" i="16"/>
  <c r="I319" i="16"/>
  <c r="I318" i="16" s="1"/>
  <c r="J318" i="16"/>
  <c r="L315" i="16"/>
  <c r="K315" i="16"/>
  <c r="K314" i="16" s="1"/>
  <c r="J315" i="16"/>
  <c r="I315" i="16"/>
  <c r="L314" i="16"/>
  <c r="J314" i="16"/>
  <c r="I314" i="16"/>
  <c r="L311" i="16"/>
  <c r="L310" i="16" s="1"/>
  <c r="K311" i="16"/>
  <c r="J311" i="16"/>
  <c r="J310" i="16" s="1"/>
  <c r="I311" i="16"/>
  <c r="I310" i="16" s="1"/>
  <c r="K310" i="16"/>
  <c r="L307" i="16"/>
  <c r="L306" i="16" s="1"/>
  <c r="K307" i="16"/>
  <c r="K306" i="16" s="1"/>
  <c r="J307" i="16"/>
  <c r="I307" i="16"/>
  <c r="I306" i="16" s="1"/>
  <c r="J306" i="16"/>
  <c r="L303" i="16"/>
  <c r="K303" i="16"/>
  <c r="J303" i="16"/>
  <c r="I303" i="16"/>
  <c r="L300" i="16"/>
  <c r="L297" i="16" s="1"/>
  <c r="L296" i="16" s="1"/>
  <c r="L295" i="16" s="1"/>
  <c r="K300" i="16"/>
  <c r="J300" i="16"/>
  <c r="I300" i="16"/>
  <c r="L298" i="16"/>
  <c r="K298" i="16"/>
  <c r="J298" i="16"/>
  <c r="J297" i="16" s="1"/>
  <c r="J296" i="16" s="1"/>
  <c r="I298" i="16"/>
  <c r="I297" i="16" s="1"/>
  <c r="K297" i="16"/>
  <c r="K296" i="16" s="1"/>
  <c r="K295" i="16" s="1"/>
  <c r="L292" i="16"/>
  <c r="K292" i="16"/>
  <c r="K291" i="16" s="1"/>
  <c r="J292" i="16"/>
  <c r="I292" i="16"/>
  <c r="L291" i="16"/>
  <c r="J291" i="16"/>
  <c r="I291" i="16"/>
  <c r="L289" i="16"/>
  <c r="L288" i="16" s="1"/>
  <c r="K289" i="16"/>
  <c r="J289" i="16"/>
  <c r="J288" i="16" s="1"/>
  <c r="I289" i="16"/>
  <c r="I288" i="16" s="1"/>
  <c r="K288" i="16"/>
  <c r="L286" i="16"/>
  <c r="L285" i="16" s="1"/>
  <c r="K286" i="16"/>
  <c r="K285" i="16" s="1"/>
  <c r="J286" i="16"/>
  <c r="I286" i="16"/>
  <c r="I285" i="16" s="1"/>
  <c r="J285" i="16"/>
  <c r="L282" i="16"/>
  <c r="K282" i="16"/>
  <c r="K281" i="16" s="1"/>
  <c r="J282" i="16"/>
  <c r="I282" i="16"/>
  <c r="L281" i="16"/>
  <c r="J281" i="16"/>
  <c r="I281" i="16"/>
  <c r="L278" i="16"/>
  <c r="L277" i="16" s="1"/>
  <c r="K278" i="16"/>
  <c r="J278" i="16"/>
  <c r="I278" i="16"/>
  <c r="K277" i="16"/>
  <c r="J277" i="16"/>
  <c r="I277" i="16"/>
  <c r="L274" i="16"/>
  <c r="K274" i="16"/>
  <c r="J274" i="16"/>
  <c r="I274" i="16"/>
  <c r="I273" i="16" s="1"/>
  <c r="L273" i="16"/>
  <c r="K273" i="16"/>
  <c r="J273" i="16"/>
  <c r="L270" i="16"/>
  <c r="K270" i="16"/>
  <c r="J270" i="16"/>
  <c r="I270" i="16"/>
  <c r="L267" i="16"/>
  <c r="K267" i="16"/>
  <c r="J267" i="16"/>
  <c r="I267" i="16"/>
  <c r="L265" i="16"/>
  <c r="L264" i="16" s="1"/>
  <c r="L263" i="16" s="1"/>
  <c r="K265" i="16"/>
  <c r="J265" i="16"/>
  <c r="I265" i="16"/>
  <c r="K264" i="16"/>
  <c r="K263" i="16" s="1"/>
  <c r="J264" i="16"/>
  <c r="J263" i="16" s="1"/>
  <c r="I264" i="16"/>
  <c r="L260" i="16"/>
  <c r="L259" i="16" s="1"/>
  <c r="K260" i="16"/>
  <c r="J260" i="16"/>
  <c r="I260" i="16"/>
  <c r="K259" i="16"/>
  <c r="J259" i="16"/>
  <c r="I259" i="16"/>
  <c r="L257" i="16"/>
  <c r="K257" i="16"/>
  <c r="J257" i="16"/>
  <c r="I257" i="16"/>
  <c r="I256" i="16" s="1"/>
  <c r="L256" i="16"/>
  <c r="K256" i="16"/>
  <c r="J256" i="16"/>
  <c r="L254" i="16"/>
  <c r="K254" i="16"/>
  <c r="K253" i="16" s="1"/>
  <c r="J254" i="16"/>
  <c r="J253" i="16" s="1"/>
  <c r="I254" i="16"/>
  <c r="L253" i="16"/>
  <c r="I253" i="16"/>
  <c r="L250" i="16"/>
  <c r="L249" i="16" s="1"/>
  <c r="K250" i="16"/>
  <c r="J250" i="16"/>
  <c r="I250" i="16"/>
  <c r="K249" i="16"/>
  <c r="J249" i="16"/>
  <c r="I249" i="16"/>
  <c r="L246" i="16"/>
  <c r="K246" i="16"/>
  <c r="J246" i="16"/>
  <c r="I246" i="16"/>
  <c r="I245" i="16" s="1"/>
  <c r="L245" i="16"/>
  <c r="K245" i="16"/>
  <c r="J245" i="16"/>
  <c r="L242" i="16"/>
  <c r="K242" i="16"/>
  <c r="K241" i="16" s="1"/>
  <c r="K231" i="16" s="1"/>
  <c r="K230" i="16" s="1"/>
  <c r="J242" i="16"/>
  <c r="J241" i="16" s="1"/>
  <c r="J231" i="16" s="1"/>
  <c r="J230" i="16" s="1"/>
  <c r="I242" i="16"/>
  <c r="L241" i="16"/>
  <c r="I241" i="16"/>
  <c r="L238" i="16"/>
  <c r="K238" i="16"/>
  <c r="J238" i="16"/>
  <c r="I238" i="16"/>
  <c r="L235" i="16"/>
  <c r="K235" i="16"/>
  <c r="J235" i="16"/>
  <c r="I235" i="16"/>
  <c r="L233" i="16"/>
  <c r="K233" i="16"/>
  <c r="J233" i="16"/>
  <c r="I233" i="16"/>
  <c r="I232" i="16" s="1"/>
  <c r="L232" i="16"/>
  <c r="K232" i="16"/>
  <c r="J232" i="16"/>
  <c r="L226" i="16"/>
  <c r="L225" i="16" s="1"/>
  <c r="L224" i="16" s="1"/>
  <c r="K226" i="16"/>
  <c r="J226" i="16"/>
  <c r="I226" i="16"/>
  <c r="K225" i="16"/>
  <c r="K224" i="16" s="1"/>
  <c r="J225" i="16"/>
  <c r="J224" i="16" s="1"/>
  <c r="I225" i="16"/>
  <c r="I224" i="16"/>
  <c r="L222" i="16"/>
  <c r="K222" i="16"/>
  <c r="J222" i="16"/>
  <c r="I222" i="16"/>
  <c r="L221" i="16"/>
  <c r="K221" i="16"/>
  <c r="K220" i="16" s="1"/>
  <c r="J221" i="16"/>
  <c r="I221" i="16"/>
  <c r="L220" i="16"/>
  <c r="J220" i="16"/>
  <c r="I220" i="16"/>
  <c r="L213" i="16"/>
  <c r="K213" i="16"/>
  <c r="J213" i="16"/>
  <c r="I213" i="16"/>
  <c r="P212" i="16"/>
  <c r="O212" i="16"/>
  <c r="N212" i="16"/>
  <c r="M212" i="16"/>
  <c r="L212" i="16"/>
  <c r="K212" i="16"/>
  <c r="J212" i="16"/>
  <c r="I212" i="16"/>
  <c r="L210" i="16"/>
  <c r="L209" i="16" s="1"/>
  <c r="L208" i="16" s="1"/>
  <c r="K210" i="16"/>
  <c r="J210" i="16"/>
  <c r="J209" i="16" s="1"/>
  <c r="J208" i="16" s="1"/>
  <c r="I210" i="16"/>
  <c r="K209" i="16"/>
  <c r="K208" i="16" s="1"/>
  <c r="I209" i="16"/>
  <c r="I208" i="16"/>
  <c r="L203" i="16"/>
  <c r="K203" i="16"/>
  <c r="J203" i="16"/>
  <c r="I203" i="16"/>
  <c r="L202" i="16"/>
  <c r="K202" i="16"/>
  <c r="K201" i="16" s="1"/>
  <c r="J202" i="16"/>
  <c r="I202" i="16"/>
  <c r="L201" i="16"/>
  <c r="J201" i="16"/>
  <c r="I201" i="16"/>
  <c r="L199" i="16"/>
  <c r="K199" i="16"/>
  <c r="J199" i="16"/>
  <c r="I199" i="16"/>
  <c r="L198" i="16"/>
  <c r="K198" i="16"/>
  <c r="J198" i="16"/>
  <c r="I198" i="16"/>
  <c r="L194" i="16"/>
  <c r="K194" i="16"/>
  <c r="K193" i="16" s="1"/>
  <c r="J194" i="16"/>
  <c r="J193" i="16" s="1"/>
  <c r="J178" i="16" s="1"/>
  <c r="J177" i="16" s="1"/>
  <c r="I194" i="16"/>
  <c r="I193" i="16" s="1"/>
  <c r="L193" i="16"/>
  <c r="L188" i="16"/>
  <c r="L187" i="16" s="1"/>
  <c r="K188" i="16"/>
  <c r="K187" i="16" s="1"/>
  <c r="J188" i="16"/>
  <c r="I188" i="16"/>
  <c r="J187" i="16"/>
  <c r="I187" i="16"/>
  <c r="L183" i="16"/>
  <c r="K183" i="16"/>
  <c r="J183" i="16"/>
  <c r="I183" i="16"/>
  <c r="L182" i="16"/>
  <c r="K182" i="16"/>
  <c r="J182" i="16"/>
  <c r="I182" i="16"/>
  <c r="L180" i="16"/>
  <c r="K180" i="16"/>
  <c r="J180" i="16"/>
  <c r="I180" i="16"/>
  <c r="I179" i="16" s="1"/>
  <c r="I178" i="16" s="1"/>
  <c r="I177" i="16" s="1"/>
  <c r="L179" i="16"/>
  <c r="L178" i="16" s="1"/>
  <c r="L177" i="16" s="1"/>
  <c r="K179" i="16"/>
  <c r="J179" i="16"/>
  <c r="L172" i="16"/>
  <c r="K172" i="16"/>
  <c r="K171" i="16" s="1"/>
  <c r="J172" i="16"/>
  <c r="J171" i="16" s="1"/>
  <c r="J165" i="16" s="1"/>
  <c r="I172" i="16"/>
  <c r="L171" i="16"/>
  <c r="I171" i="16"/>
  <c r="L167" i="16"/>
  <c r="L166" i="16" s="1"/>
  <c r="L165" i="16" s="1"/>
  <c r="K167" i="16"/>
  <c r="J167" i="16"/>
  <c r="I167" i="16"/>
  <c r="K166" i="16"/>
  <c r="K165" i="16" s="1"/>
  <c r="J166" i="16"/>
  <c r="I166" i="16"/>
  <c r="I165" i="16"/>
  <c r="L163" i="16"/>
  <c r="K163" i="16"/>
  <c r="J163" i="16"/>
  <c r="I163" i="16"/>
  <c r="L162" i="16"/>
  <c r="L161" i="16" s="1"/>
  <c r="L160" i="16" s="1"/>
  <c r="K162" i="16"/>
  <c r="K161" i="16" s="1"/>
  <c r="J162" i="16"/>
  <c r="I162" i="16"/>
  <c r="J161" i="16"/>
  <c r="J160" i="16" s="1"/>
  <c r="I161" i="16"/>
  <c r="I160" i="16" s="1"/>
  <c r="L158" i="16"/>
  <c r="K158" i="16"/>
  <c r="K157" i="16" s="1"/>
  <c r="J158" i="16"/>
  <c r="I158" i="16"/>
  <c r="L157" i="16"/>
  <c r="J157" i="16"/>
  <c r="I157" i="16"/>
  <c r="L153" i="16"/>
  <c r="L152" i="16" s="1"/>
  <c r="L151" i="16" s="1"/>
  <c r="L150" i="16" s="1"/>
  <c r="K153" i="16"/>
  <c r="J153" i="16"/>
  <c r="I153" i="16"/>
  <c r="K152" i="16"/>
  <c r="K151" i="16" s="1"/>
  <c r="K150" i="16" s="1"/>
  <c r="J152" i="16"/>
  <c r="I152" i="16"/>
  <c r="J151" i="16"/>
  <c r="I151" i="16"/>
  <c r="I150" i="16" s="1"/>
  <c r="J150" i="16"/>
  <c r="L147" i="16"/>
  <c r="L146" i="16" s="1"/>
  <c r="L145" i="16" s="1"/>
  <c r="K147" i="16"/>
  <c r="K146" i="16" s="1"/>
  <c r="K145" i="16" s="1"/>
  <c r="J147" i="16"/>
  <c r="I147" i="16"/>
  <c r="J146" i="16"/>
  <c r="I146" i="16"/>
  <c r="I145" i="16" s="1"/>
  <c r="J145" i="16"/>
  <c r="L143" i="16"/>
  <c r="L142" i="16" s="1"/>
  <c r="K143" i="16"/>
  <c r="K142" i="16" s="1"/>
  <c r="J143" i="16"/>
  <c r="I143" i="16"/>
  <c r="J142" i="16"/>
  <c r="I142" i="16"/>
  <c r="L139" i="16"/>
  <c r="K139" i="16"/>
  <c r="J139" i="16"/>
  <c r="I139" i="16"/>
  <c r="L138" i="16"/>
  <c r="L137" i="16" s="1"/>
  <c r="K138" i="16"/>
  <c r="K137" i="16" s="1"/>
  <c r="J138" i="16"/>
  <c r="I138" i="16"/>
  <c r="J137" i="16"/>
  <c r="I137" i="16"/>
  <c r="L134" i="16"/>
  <c r="K134" i="16"/>
  <c r="J134" i="16"/>
  <c r="I134" i="16"/>
  <c r="L133" i="16"/>
  <c r="K133" i="16"/>
  <c r="K132" i="16" s="1"/>
  <c r="J133" i="16"/>
  <c r="I133" i="16"/>
  <c r="L132" i="16"/>
  <c r="J132" i="16"/>
  <c r="I132" i="16"/>
  <c r="J131" i="16"/>
  <c r="L129" i="16"/>
  <c r="K129" i="16"/>
  <c r="K128" i="16" s="1"/>
  <c r="K127" i="16" s="1"/>
  <c r="J129" i="16"/>
  <c r="J128" i="16" s="1"/>
  <c r="J127" i="16" s="1"/>
  <c r="I129" i="16"/>
  <c r="L128" i="16"/>
  <c r="L127" i="16" s="1"/>
  <c r="I128" i="16"/>
  <c r="I127" i="16" s="1"/>
  <c r="L125" i="16"/>
  <c r="K125" i="16"/>
  <c r="K124" i="16" s="1"/>
  <c r="K123" i="16" s="1"/>
  <c r="J125" i="16"/>
  <c r="I125" i="16"/>
  <c r="L124" i="16"/>
  <c r="L123" i="16" s="1"/>
  <c r="J124" i="16"/>
  <c r="I124" i="16"/>
  <c r="I123" i="16" s="1"/>
  <c r="J123" i="16"/>
  <c r="L121" i="16"/>
  <c r="K121" i="16"/>
  <c r="K120" i="16" s="1"/>
  <c r="K119" i="16" s="1"/>
  <c r="J121" i="16"/>
  <c r="I121" i="16"/>
  <c r="L120" i="16"/>
  <c r="J120" i="16"/>
  <c r="I120" i="16"/>
  <c r="I119" i="16" s="1"/>
  <c r="L119" i="16"/>
  <c r="J119" i="16"/>
  <c r="L117" i="16"/>
  <c r="K117" i="16"/>
  <c r="K116" i="16" s="1"/>
  <c r="K115" i="16" s="1"/>
  <c r="J117" i="16"/>
  <c r="I117" i="16"/>
  <c r="L116" i="16"/>
  <c r="L115" i="16" s="1"/>
  <c r="J116" i="16"/>
  <c r="J115" i="16" s="1"/>
  <c r="I116" i="16"/>
  <c r="I115" i="16" s="1"/>
  <c r="L112" i="16"/>
  <c r="K112" i="16"/>
  <c r="K111" i="16" s="1"/>
  <c r="K110" i="16" s="1"/>
  <c r="K109" i="16" s="1"/>
  <c r="J112" i="16"/>
  <c r="I112" i="16"/>
  <c r="L111" i="16"/>
  <c r="L110" i="16" s="1"/>
  <c r="L109" i="16" s="1"/>
  <c r="J111" i="16"/>
  <c r="J110" i="16" s="1"/>
  <c r="I111" i="16"/>
  <c r="I110" i="16" s="1"/>
  <c r="L106" i="16"/>
  <c r="L105" i="16" s="1"/>
  <c r="K106" i="16"/>
  <c r="K105" i="16" s="1"/>
  <c r="J106" i="16"/>
  <c r="J105" i="16" s="1"/>
  <c r="I106" i="16"/>
  <c r="I105" i="16" s="1"/>
  <c r="L102" i="16"/>
  <c r="K102" i="16"/>
  <c r="K101" i="16" s="1"/>
  <c r="K100" i="16" s="1"/>
  <c r="J102" i="16"/>
  <c r="I102" i="16"/>
  <c r="L101" i="16"/>
  <c r="L100" i="16" s="1"/>
  <c r="L89" i="16" s="1"/>
  <c r="J101" i="16"/>
  <c r="I101" i="16"/>
  <c r="I100" i="16" s="1"/>
  <c r="J100" i="16"/>
  <c r="L97" i="16"/>
  <c r="K97" i="16"/>
  <c r="K96" i="16" s="1"/>
  <c r="K95" i="16" s="1"/>
  <c r="J97" i="16"/>
  <c r="I97" i="16"/>
  <c r="L96" i="16"/>
  <c r="J96" i="16"/>
  <c r="I96" i="16"/>
  <c r="I95" i="16" s="1"/>
  <c r="L95" i="16"/>
  <c r="J95" i="16"/>
  <c r="L92" i="16"/>
  <c r="K92" i="16"/>
  <c r="K91" i="16" s="1"/>
  <c r="K90" i="16" s="1"/>
  <c r="J92" i="16"/>
  <c r="I92" i="16"/>
  <c r="L91" i="16"/>
  <c r="J91" i="16"/>
  <c r="I91" i="16"/>
  <c r="I90" i="16" s="1"/>
  <c r="L90" i="16"/>
  <c r="J90" i="16"/>
  <c r="J89" i="16"/>
  <c r="L85" i="16"/>
  <c r="K85" i="16"/>
  <c r="J85" i="16"/>
  <c r="J84" i="16" s="1"/>
  <c r="J83" i="16" s="1"/>
  <c r="J82" i="16" s="1"/>
  <c r="I85" i="16"/>
  <c r="I84" i="16" s="1"/>
  <c r="I83" i="16" s="1"/>
  <c r="I82" i="16" s="1"/>
  <c r="L84" i="16"/>
  <c r="K84" i="16"/>
  <c r="L83" i="16"/>
  <c r="K83" i="16"/>
  <c r="K82" i="16" s="1"/>
  <c r="L82" i="16"/>
  <c r="L80" i="16"/>
  <c r="K80" i="16"/>
  <c r="J80" i="16"/>
  <c r="I80" i="16"/>
  <c r="L79" i="16"/>
  <c r="L78" i="16" s="1"/>
  <c r="K79" i="16"/>
  <c r="K78" i="16" s="1"/>
  <c r="J79" i="16"/>
  <c r="I79" i="16"/>
  <c r="J78" i="16"/>
  <c r="I78" i="16"/>
  <c r="L74" i="16"/>
  <c r="K74" i="16"/>
  <c r="J74" i="16"/>
  <c r="I74" i="16"/>
  <c r="L73" i="16"/>
  <c r="K73" i="16"/>
  <c r="J73" i="16"/>
  <c r="I73" i="16"/>
  <c r="L69" i="16"/>
  <c r="K69" i="16"/>
  <c r="K68" i="16" s="1"/>
  <c r="J69" i="16"/>
  <c r="I69" i="16"/>
  <c r="I68" i="16" s="1"/>
  <c r="L68" i="16"/>
  <c r="J68" i="16"/>
  <c r="L64" i="16"/>
  <c r="K64" i="16"/>
  <c r="K63" i="16" s="1"/>
  <c r="K62" i="16" s="1"/>
  <c r="K61" i="16" s="1"/>
  <c r="J64" i="16"/>
  <c r="I64" i="16"/>
  <c r="L63" i="16"/>
  <c r="J63" i="16"/>
  <c r="I63" i="16"/>
  <c r="L62" i="16"/>
  <c r="J62" i="16"/>
  <c r="L61" i="16"/>
  <c r="J61" i="16"/>
  <c r="L45" i="16"/>
  <c r="L44" i="16" s="1"/>
  <c r="L43" i="16" s="1"/>
  <c r="L42" i="16" s="1"/>
  <c r="K45" i="16"/>
  <c r="K44" i="16" s="1"/>
  <c r="K43" i="16" s="1"/>
  <c r="K42" i="16" s="1"/>
  <c r="J45" i="16"/>
  <c r="J44" i="16" s="1"/>
  <c r="J43" i="16" s="1"/>
  <c r="J42" i="16" s="1"/>
  <c r="I45" i="16"/>
  <c r="I44" i="16" s="1"/>
  <c r="I43" i="16" s="1"/>
  <c r="I42" i="16" s="1"/>
  <c r="L40" i="16"/>
  <c r="K40" i="16"/>
  <c r="J40" i="16"/>
  <c r="I40" i="16"/>
  <c r="L39" i="16"/>
  <c r="K39" i="16"/>
  <c r="K38" i="16" s="1"/>
  <c r="J39" i="16"/>
  <c r="I39" i="16"/>
  <c r="L38" i="16"/>
  <c r="J38" i="16"/>
  <c r="I38" i="16"/>
  <c r="L36" i="16"/>
  <c r="K36" i="16"/>
  <c r="J36" i="16"/>
  <c r="I36" i="16"/>
  <c r="L34" i="16"/>
  <c r="K34" i="16"/>
  <c r="K33" i="16" s="1"/>
  <c r="K32" i="16" s="1"/>
  <c r="J34" i="16"/>
  <c r="I34" i="16"/>
  <c r="L33" i="16"/>
  <c r="L32" i="16" s="1"/>
  <c r="L31" i="16" s="1"/>
  <c r="J33" i="16"/>
  <c r="I33" i="16"/>
  <c r="I32" i="16" s="1"/>
  <c r="I31" i="16" s="1"/>
  <c r="J32" i="16"/>
  <c r="J31" i="16"/>
  <c r="G15" i="16"/>
  <c r="A9" i="16"/>
  <c r="L231" i="16" l="1"/>
  <c r="L230" i="16" s="1"/>
  <c r="L176" i="16" s="1"/>
  <c r="J328" i="16"/>
  <c r="J295" i="16" s="1"/>
  <c r="J176" i="16" s="1"/>
  <c r="I62" i="16"/>
  <c r="I61" i="16" s="1"/>
  <c r="K89" i="16"/>
  <c r="J109" i="16"/>
  <c r="J30" i="16" s="1"/>
  <c r="K131" i="16"/>
  <c r="I231" i="16"/>
  <c r="I230" i="16" s="1"/>
  <c r="L30" i="16"/>
  <c r="I89" i="16"/>
  <c r="I131" i="16"/>
  <c r="K178" i="16"/>
  <c r="K177" i="16" s="1"/>
  <c r="K176" i="16" s="1"/>
  <c r="K160" i="16"/>
  <c r="I328" i="16"/>
  <c r="I263" i="16"/>
  <c r="I296" i="16"/>
  <c r="I295" i="16" s="1"/>
  <c r="I176" i="16" s="1"/>
  <c r="K31" i="16"/>
  <c r="I30" i="16"/>
  <c r="I109" i="16"/>
  <c r="L131" i="16"/>
  <c r="J360" i="16" l="1"/>
  <c r="I360" i="16"/>
  <c r="L360" i="16"/>
  <c r="K30" i="16"/>
  <c r="K360" i="16" s="1"/>
  <c r="L188" i="9" l="1"/>
  <c r="K188" i="9"/>
  <c r="J188" i="9"/>
  <c r="I188" i="9"/>
  <c r="J188" i="10"/>
  <c r="K188" i="10"/>
  <c r="L188" i="10"/>
  <c r="I188" i="10"/>
  <c r="L357" i="15" l="1"/>
  <c r="K357" i="15"/>
  <c r="K356" i="15" s="1"/>
  <c r="J357" i="15"/>
  <c r="J356" i="15" s="1"/>
  <c r="I357" i="15"/>
  <c r="L356" i="15"/>
  <c r="I356" i="15"/>
  <c r="L354" i="15"/>
  <c r="L353" i="15" s="1"/>
  <c r="K354" i="15"/>
  <c r="J354" i="15"/>
  <c r="J353" i="15" s="1"/>
  <c r="I354" i="15"/>
  <c r="I353" i="15" s="1"/>
  <c r="K353" i="15"/>
  <c r="L351" i="15"/>
  <c r="L350" i="15" s="1"/>
  <c r="K351" i="15"/>
  <c r="K350" i="15" s="1"/>
  <c r="J351" i="15"/>
  <c r="I351" i="15"/>
  <c r="I350" i="15" s="1"/>
  <c r="J350" i="15"/>
  <c r="L347" i="15"/>
  <c r="K347" i="15"/>
  <c r="K346" i="15" s="1"/>
  <c r="J347" i="15"/>
  <c r="J346" i="15" s="1"/>
  <c r="I347" i="15"/>
  <c r="L346" i="15"/>
  <c r="I346" i="15"/>
  <c r="L343" i="15"/>
  <c r="L342" i="15" s="1"/>
  <c r="K343" i="15"/>
  <c r="J343" i="15"/>
  <c r="J342" i="15" s="1"/>
  <c r="I343" i="15"/>
  <c r="I342" i="15" s="1"/>
  <c r="K342" i="15"/>
  <c r="L339" i="15"/>
  <c r="L338" i="15" s="1"/>
  <c r="K339" i="15"/>
  <c r="K338" i="15" s="1"/>
  <c r="J339" i="15"/>
  <c r="I339" i="15"/>
  <c r="I338" i="15" s="1"/>
  <c r="J338" i="15"/>
  <c r="L335" i="15"/>
  <c r="K335" i="15"/>
  <c r="J335" i="15"/>
  <c r="I335" i="15"/>
  <c r="L332" i="15"/>
  <c r="K332" i="15"/>
  <c r="J332" i="15"/>
  <c r="I332" i="15"/>
  <c r="L330" i="15"/>
  <c r="K330" i="15"/>
  <c r="J330" i="15"/>
  <c r="J329" i="15" s="1"/>
  <c r="I330" i="15"/>
  <c r="P329" i="15"/>
  <c r="O329" i="15"/>
  <c r="N329" i="15"/>
  <c r="M329" i="15"/>
  <c r="L329" i="15"/>
  <c r="K329" i="15"/>
  <c r="K328" i="15" s="1"/>
  <c r="I329" i="15"/>
  <c r="L325" i="15"/>
  <c r="K325" i="15"/>
  <c r="K324" i="15" s="1"/>
  <c r="J325" i="15"/>
  <c r="J324" i="15" s="1"/>
  <c r="I325" i="15"/>
  <c r="L324" i="15"/>
  <c r="I324" i="15"/>
  <c r="L322" i="15"/>
  <c r="L321" i="15" s="1"/>
  <c r="K322" i="15"/>
  <c r="J322" i="15"/>
  <c r="J321" i="15" s="1"/>
  <c r="I322" i="15"/>
  <c r="I321" i="15" s="1"/>
  <c r="K321" i="15"/>
  <c r="L319" i="15"/>
  <c r="L318" i="15" s="1"/>
  <c r="K319" i="15"/>
  <c r="K318" i="15" s="1"/>
  <c r="J319" i="15"/>
  <c r="I319" i="15"/>
  <c r="I318" i="15" s="1"/>
  <c r="J318" i="15"/>
  <c r="L315" i="15"/>
  <c r="K315" i="15"/>
  <c r="K314" i="15" s="1"/>
  <c r="J315" i="15"/>
  <c r="J314" i="15" s="1"/>
  <c r="I315" i="15"/>
  <c r="L314" i="15"/>
  <c r="I314" i="15"/>
  <c r="L311" i="15"/>
  <c r="L310" i="15" s="1"/>
  <c r="K311" i="15"/>
  <c r="J311" i="15"/>
  <c r="J310" i="15" s="1"/>
  <c r="I311" i="15"/>
  <c r="I310" i="15" s="1"/>
  <c r="K310" i="15"/>
  <c r="L307" i="15"/>
  <c r="L306" i="15" s="1"/>
  <c r="K307" i="15"/>
  <c r="K306" i="15" s="1"/>
  <c r="J307" i="15"/>
  <c r="I307" i="15"/>
  <c r="I306" i="15" s="1"/>
  <c r="J306" i="15"/>
  <c r="L303" i="15"/>
  <c r="K303" i="15"/>
  <c r="J303" i="15"/>
  <c r="I303" i="15"/>
  <c r="L300" i="15"/>
  <c r="K300" i="15"/>
  <c r="J300" i="15"/>
  <c r="I300" i="15"/>
  <c r="L298" i="15"/>
  <c r="L297" i="15" s="1"/>
  <c r="L296" i="15" s="1"/>
  <c r="K298" i="15"/>
  <c r="J298" i="15"/>
  <c r="J297" i="15" s="1"/>
  <c r="J296" i="15" s="1"/>
  <c r="I298" i="15"/>
  <c r="I297" i="15" s="1"/>
  <c r="K297" i="15"/>
  <c r="L292" i="15"/>
  <c r="K292" i="15"/>
  <c r="K291" i="15" s="1"/>
  <c r="J292" i="15"/>
  <c r="J291" i="15" s="1"/>
  <c r="I292" i="15"/>
  <c r="L291" i="15"/>
  <c r="I291" i="15"/>
  <c r="L289" i="15"/>
  <c r="L288" i="15" s="1"/>
  <c r="K289" i="15"/>
  <c r="J289" i="15"/>
  <c r="J288" i="15" s="1"/>
  <c r="I289" i="15"/>
  <c r="I288" i="15" s="1"/>
  <c r="K288" i="15"/>
  <c r="L286" i="15"/>
  <c r="L285" i="15" s="1"/>
  <c r="K286" i="15"/>
  <c r="K285" i="15" s="1"/>
  <c r="J286" i="15"/>
  <c r="I286" i="15"/>
  <c r="I285" i="15" s="1"/>
  <c r="J285" i="15"/>
  <c r="L282" i="15"/>
  <c r="K282" i="15"/>
  <c r="K281" i="15" s="1"/>
  <c r="J282" i="15"/>
  <c r="J281" i="15" s="1"/>
  <c r="I282" i="15"/>
  <c r="L281" i="15"/>
  <c r="I281" i="15"/>
  <c r="L278" i="15"/>
  <c r="L277" i="15" s="1"/>
  <c r="K278" i="15"/>
  <c r="J278" i="15"/>
  <c r="J277" i="15" s="1"/>
  <c r="I278" i="15"/>
  <c r="I277" i="15" s="1"/>
  <c r="K277" i="15"/>
  <c r="L274" i="15"/>
  <c r="L273" i="15" s="1"/>
  <c r="K274" i="15"/>
  <c r="K273" i="15" s="1"/>
  <c r="J274" i="15"/>
  <c r="I274" i="15"/>
  <c r="I273" i="15" s="1"/>
  <c r="J273" i="15"/>
  <c r="L270" i="15"/>
  <c r="K270" i="15"/>
  <c r="J270" i="15"/>
  <c r="I270" i="15"/>
  <c r="L267" i="15"/>
  <c r="K267" i="15"/>
  <c r="J267" i="15"/>
  <c r="I267" i="15"/>
  <c r="L265" i="15"/>
  <c r="L264" i="15" s="1"/>
  <c r="K265" i="15"/>
  <c r="J265" i="15"/>
  <c r="J264" i="15" s="1"/>
  <c r="I265" i="15"/>
  <c r="I264" i="15" s="1"/>
  <c r="I263" i="15" s="1"/>
  <c r="K264" i="15"/>
  <c r="L260" i="15"/>
  <c r="L259" i="15" s="1"/>
  <c r="K260" i="15"/>
  <c r="J260" i="15"/>
  <c r="J259" i="15" s="1"/>
  <c r="I260" i="15"/>
  <c r="I259" i="15" s="1"/>
  <c r="K259" i="15"/>
  <c r="L257" i="15"/>
  <c r="L256" i="15" s="1"/>
  <c r="K257" i="15"/>
  <c r="K256" i="15" s="1"/>
  <c r="J257" i="15"/>
  <c r="I257" i="15"/>
  <c r="I256" i="15" s="1"/>
  <c r="J256" i="15"/>
  <c r="L254" i="15"/>
  <c r="K254" i="15"/>
  <c r="K253" i="15" s="1"/>
  <c r="J254" i="15"/>
  <c r="J253" i="15" s="1"/>
  <c r="I254" i="15"/>
  <c r="L253" i="15"/>
  <c r="I253" i="15"/>
  <c r="L250" i="15"/>
  <c r="L249" i="15" s="1"/>
  <c r="K250" i="15"/>
  <c r="J250" i="15"/>
  <c r="J249" i="15" s="1"/>
  <c r="I250" i="15"/>
  <c r="I249" i="15" s="1"/>
  <c r="K249" i="15"/>
  <c r="L246" i="15"/>
  <c r="L245" i="15" s="1"/>
  <c r="K246" i="15"/>
  <c r="K245" i="15" s="1"/>
  <c r="J246" i="15"/>
  <c r="I246" i="15"/>
  <c r="I245" i="15" s="1"/>
  <c r="J245" i="15"/>
  <c r="L242" i="15"/>
  <c r="K242" i="15"/>
  <c r="K241" i="15" s="1"/>
  <c r="J242" i="15"/>
  <c r="J241" i="15" s="1"/>
  <c r="I242" i="15"/>
  <c r="L241" i="15"/>
  <c r="I241" i="15"/>
  <c r="L238" i="15"/>
  <c r="K238" i="15"/>
  <c r="J238" i="15"/>
  <c r="I238" i="15"/>
  <c r="L235" i="15"/>
  <c r="K235" i="15"/>
  <c r="J235" i="15"/>
  <c r="I235" i="15"/>
  <c r="L233" i="15"/>
  <c r="L232" i="15" s="1"/>
  <c r="L231" i="15" s="1"/>
  <c r="K233" i="15"/>
  <c r="K232" i="15" s="1"/>
  <c r="J233" i="15"/>
  <c r="I233" i="15"/>
  <c r="I232" i="15" s="1"/>
  <c r="J232" i="15"/>
  <c r="L226" i="15"/>
  <c r="L225" i="15" s="1"/>
  <c r="L224" i="15" s="1"/>
  <c r="K226" i="15"/>
  <c r="J226" i="15"/>
  <c r="J225" i="15" s="1"/>
  <c r="J224" i="15" s="1"/>
  <c r="I226" i="15"/>
  <c r="I225" i="15" s="1"/>
  <c r="I224" i="15" s="1"/>
  <c r="K225" i="15"/>
  <c r="K224" i="15" s="1"/>
  <c r="L222" i="15"/>
  <c r="L221" i="15" s="1"/>
  <c r="L220" i="15" s="1"/>
  <c r="K222" i="15"/>
  <c r="J222" i="15"/>
  <c r="J221" i="15" s="1"/>
  <c r="J220" i="15" s="1"/>
  <c r="I222" i="15"/>
  <c r="I221" i="15" s="1"/>
  <c r="I220" i="15" s="1"/>
  <c r="K221" i="15"/>
  <c r="K220" i="15" s="1"/>
  <c r="L213" i="15"/>
  <c r="K213" i="15"/>
  <c r="J213" i="15"/>
  <c r="J212" i="15" s="1"/>
  <c r="I213" i="15"/>
  <c r="P212" i="15"/>
  <c r="O212" i="15"/>
  <c r="N212" i="15"/>
  <c r="M212" i="15"/>
  <c r="L212" i="15"/>
  <c r="K212" i="15"/>
  <c r="I212" i="15"/>
  <c r="L210" i="15"/>
  <c r="L209" i="15" s="1"/>
  <c r="L208" i="15" s="1"/>
  <c r="K210" i="15"/>
  <c r="J210" i="15"/>
  <c r="J209" i="15" s="1"/>
  <c r="I210" i="15"/>
  <c r="I209" i="15" s="1"/>
  <c r="I208" i="15" s="1"/>
  <c r="K209" i="15"/>
  <c r="K208" i="15" s="1"/>
  <c r="L203" i="15"/>
  <c r="L202" i="15" s="1"/>
  <c r="L201" i="15" s="1"/>
  <c r="K203" i="15"/>
  <c r="J203" i="15"/>
  <c r="J202" i="15" s="1"/>
  <c r="J201" i="15" s="1"/>
  <c r="I203" i="15"/>
  <c r="I202" i="15" s="1"/>
  <c r="I201" i="15" s="1"/>
  <c r="K202" i="15"/>
  <c r="K201" i="15" s="1"/>
  <c r="L199" i="15"/>
  <c r="L198" i="15" s="1"/>
  <c r="K199" i="15"/>
  <c r="J199" i="15"/>
  <c r="J198" i="15" s="1"/>
  <c r="I199" i="15"/>
  <c r="I198" i="15" s="1"/>
  <c r="K198" i="15"/>
  <c r="L194" i="15"/>
  <c r="L193" i="15" s="1"/>
  <c r="K194" i="15"/>
  <c r="K193" i="15" s="1"/>
  <c r="J194" i="15"/>
  <c r="I194" i="15"/>
  <c r="I193" i="15" s="1"/>
  <c r="J193" i="15"/>
  <c r="L188" i="15"/>
  <c r="K188" i="15"/>
  <c r="K187" i="15" s="1"/>
  <c r="J188" i="15"/>
  <c r="J187" i="15" s="1"/>
  <c r="I188" i="15"/>
  <c r="L187" i="15"/>
  <c r="I187" i="15"/>
  <c r="L183" i="15"/>
  <c r="L182" i="15" s="1"/>
  <c r="K183" i="15"/>
  <c r="J183" i="15"/>
  <c r="J182" i="15" s="1"/>
  <c r="I183" i="15"/>
  <c r="I182" i="15" s="1"/>
  <c r="K182" i="15"/>
  <c r="L180" i="15"/>
  <c r="L179" i="15" s="1"/>
  <c r="K180" i="15"/>
  <c r="K179" i="15" s="1"/>
  <c r="J180" i="15"/>
  <c r="I180" i="15"/>
  <c r="I179" i="15" s="1"/>
  <c r="I178" i="15" s="1"/>
  <c r="I177" i="15" s="1"/>
  <c r="J179" i="15"/>
  <c r="L172" i="15"/>
  <c r="K172" i="15"/>
  <c r="K171" i="15" s="1"/>
  <c r="J172" i="15"/>
  <c r="J171" i="15" s="1"/>
  <c r="I172" i="15"/>
  <c r="L171" i="15"/>
  <c r="I171" i="15"/>
  <c r="L167" i="15"/>
  <c r="L166" i="15" s="1"/>
  <c r="L165" i="15" s="1"/>
  <c r="K167" i="15"/>
  <c r="J167" i="15"/>
  <c r="J166" i="15" s="1"/>
  <c r="J165" i="15" s="1"/>
  <c r="I167" i="15"/>
  <c r="I166" i="15" s="1"/>
  <c r="I165" i="15" s="1"/>
  <c r="K166" i="15"/>
  <c r="K165" i="15" s="1"/>
  <c r="L163" i="15"/>
  <c r="L162" i="15" s="1"/>
  <c r="L161" i="15" s="1"/>
  <c r="K163" i="15"/>
  <c r="J163" i="15"/>
  <c r="J162" i="15" s="1"/>
  <c r="J161" i="15" s="1"/>
  <c r="I163" i="15"/>
  <c r="I162" i="15" s="1"/>
  <c r="I161" i="15" s="1"/>
  <c r="K162" i="15"/>
  <c r="K161" i="15" s="1"/>
  <c r="L158" i="15"/>
  <c r="K158" i="15"/>
  <c r="K157" i="15" s="1"/>
  <c r="J158" i="15"/>
  <c r="J157" i="15" s="1"/>
  <c r="I158" i="15"/>
  <c r="L157" i="15"/>
  <c r="I157" i="15"/>
  <c r="L153" i="15"/>
  <c r="L152" i="15" s="1"/>
  <c r="L151" i="15" s="1"/>
  <c r="L150" i="15" s="1"/>
  <c r="K153" i="15"/>
  <c r="J153" i="15"/>
  <c r="J152" i="15" s="1"/>
  <c r="J151" i="15" s="1"/>
  <c r="J150" i="15" s="1"/>
  <c r="I153" i="15"/>
  <c r="I152" i="15" s="1"/>
  <c r="I151" i="15" s="1"/>
  <c r="I150" i="15" s="1"/>
  <c r="K152" i="15"/>
  <c r="L147" i="15"/>
  <c r="K147" i="15"/>
  <c r="K146" i="15" s="1"/>
  <c r="K145" i="15" s="1"/>
  <c r="J147" i="15"/>
  <c r="J146" i="15" s="1"/>
  <c r="J145" i="15" s="1"/>
  <c r="I147" i="15"/>
  <c r="L146" i="15"/>
  <c r="L145" i="15" s="1"/>
  <c r="I146" i="15"/>
  <c r="I145" i="15" s="1"/>
  <c r="L143" i="15"/>
  <c r="K143" i="15"/>
  <c r="K142" i="15" s="1"/>
  <c r="J143" i="15"/>
  <c r="J142" i="15" s="1"/>
  <c r="I143" i="15"/>
  <c r="L142" i="15"/>
  <c r="I142" i="15"/>
  <c r="L139" i="15"/>
  <c r="L138" i="15" s="1"/>
  <c r="L137" i="15" s="1"/>
  <c r="K139" i="15"/>
  <c r="J139" i="15"/>
  <c r="J138" i="15" s="1"/>
  <c r="J137" i="15" s="1"/>
  <c r="I139" i="15"/>
  <c r="I138" i="15" s="1"/>
  <c r="I137" i="15" s="1"/>
  <c r="K138" i="15"/>
  <c r="K137" i="15" s="1"/>
  <c r="L134" i="15"/>
  <c r="L133" i="15" s="1"/>
  <c r="L132" i="15" s="1"/>
  <c r="K134" i="15"/>
  <c r="J134" i="15"/>
  <c r="J133" i="15" s="1"/>
  <c r="J132" i="15" s="1"/>
  <c r="I134" i="15"/>
  <c r="I133" i="15" s="1"/>
  <c r="I132" i="15" s="1"/>
  <c r="K133" i="15"/>
  <c r="K132" i="15" s="1"/>
  <c r="K131" i="15" s="1"/>
  <c r="L129" i="15"/>
  <c r="K129" i="15"/>
  <c r="K128" i="15" s="1"/>
  <c r="K127" i="15" s="1"/>
  <c r="J129" i="15"/>
  <c r="J128" i="15" s="1"/>
  <c r="J127" i="15" s="1"/>
  <c r="I129" i="15"/>
  <c r="L128" i="15"/>
  <c r="L127" i="15" s="1"/>
  <c r="I128" i="15"/>
  <c r="I127" i="15" s="1"/>
  <c r="L125" i="15"/>
  <c r="K125" i="15"/>
  <c r="K124" i="15" s="1"/>
  <c r="K123" i="15" s="1"/>
  <c r="J125" i="15"/>
  <c r="J124" i="15" s="1"/>
  <c r="J123" i="15" s="1"/>
  <c r="I125" i="15"/>
  <c r="L124" i="15"/>
  <c r="L123" i="15" s="1"/>
  <c r="I124" i="15"/>
  <c r="I123" i="15" s="1"/>
  <c r="L121" i="15"/>
  <c r="K121" i="15"/>
  <c r="K120" i="15" s="1"/>
  <c r="K119" i="15" s="1"/>
  <c r="J121" i="15"/>
  <c r="J120" i="15" s="1"/>
  <c r="J119" i="15" s="1"/>
  <c r="I121" i="15"/>
  <c r="L120" i="15"/>
  <c r="L119" i="15" s="1"/>
  <c r="I120" i="15"/>
  <c r="I119" i="15" s="1"/>
  <c r="L117" i="15"/>
  <c r="K117" i="15"/>
  <c r="K116" i="15" s="1"/>
  <c r="K115" i="15" s="1"/>
  <c r="J117" i="15"/>
  <c r="J116" i="15" s="1"/>
  <c r="J115" i="15" s="1"/>
  <c r="I117" i="15"/>
  <c r="L116" i="15"/>
  <c r="L115" i="15" s="1"/>
  <c r="I116" i="15"/>
  <c r="I115" i="15" s="1"/>
  <c r="L112" i="15"/>
  <c r="K112" i="15"/>
  <c r="K111" i="15" s="1"/>
  <c r="K110" i="15" s="1"/>
  <c r="K109" i="15" s="1"/>
  <c r="J112" i="15"/>
  <c r="J111" i="15" s="1"/>
  <c r="J110" i="15" s="1"/>
  <c r="J109" i="15" s="1"/>
  <c r="I112" i="15"/>
  <c r="L111" i="15"/>
  <c r="L110" i="15" s="1"/>
  <c r="L109" i="15" s="1"/>
  <c r="I111" i="15"/>
  <c r="I110" i="15" s="1"/>
  <c r="I109" i="15" s="1"/>
  <c r="L106" i="15"/>
  <c r="L105" i="15" s="1"/>
  <c r="K106" i="15"/>
  <c r="K105" i="15" s="1"/>
  <c r="J106" i="15"/>
  <c r="I106" i="15"/>
  <c r="I105" i="15" s="1"/>
  <c r="J105" i="15"/>
  <c r="L102" i="15"/>
  <c r="K102" i="15"/>
  <c r="K101" i="15" s="1"/>
  <c r="K100" i="15" s="1"/>
  <c r="J102" i="15"/>
  <c r="J101" i="15" s="1"/>
  <c r="J100" i="15" s="1"/>
  <c r="I102" i="15"/>
  <c r="L101" i="15"/>
  <c r="L100" i="15" s="1"/>
  <c r="I101" i="15"/>
  <c r="I100" i="15" s="1"/>
  <c r="L97" i="15"/>
  <c r="K97" i="15"/>
  <c r="K96" i="15" s="1"/>
  <c r="K95" i="15" s="1"/>
  <c r="J97" i="15"/>
  <c r="J96" i="15" s="1"/>
  <c r="J95" i="15" s="1"/>
  <c r="I97" i="15"/>
  <c r="L96" i="15"/>
  <c r="L95" i="15" s="1"/>
  <c r="I96" i="15"/>
  <c r="I95" i="15" s="1"/>
  <c r="L92" i="15"/>
  <c r="K92" i="15"/>
  <c r="K91" i="15" s="1"/>
  <c r="K90" i="15" s="1"/>
  <c r="K89" i="15" s="1"/>
  <c r="J92" i="15"/>
  <c r="J91" i="15" s="1"/>
  <c r="J90" i="15" s="1"/>
  <c r="J89" i="15" s="1"/>
  <c r="I92" i="15"/>
  <c r="L91" i="15"/>
  <c r="L90" i="15" s="1"/>
  <c r="L89" i="15" s="1"/>
  <c r="I91" i="15"/>
  <c r="I90" i="15" s="1"/>
  <c r="I89" i="15" s="1"/>
  <c r="L85" i="15"/>
  <c r="L84" i="15" s="1"/>
  <c r="L83" i="15" s="1"/>
  <c r="L82" i="15" s="1"/>
  <c r="K85" i="15"/>
  <c r="K84" i="15" s="1"/>
  <c r="K83" i="15" s="1"/>
  <c r="K82" i="15" s="1"/>
  <c r="J85" i="15"/>
  <c r="I85" i="15"/>
  <c r="I84" i="15" s="1"/>
  <c r="I83" i="15" s="1"/>
  <c r="I82" i="15" s="1"/>
  <c r="J84" i="15"/>
  <c r="J83" i="15" s="1"/>
  <c r="J82" i="15" s="1"/>
  <c r="L80" i="15"/>
  <c r="L79" i="15" s="1"/>
  <c r="L78" i="15" s="1"/>
  <c r="K80" i="15"/>
  <c r="J80" i="15"/>
  <c r="J79" i="15" s="1"/>
  <c r="J78" i="15" s="1"/>
  <c r="I80" i="15"/>
  <c r="I79" i="15" s="1"/>
  <c r="I78" i="15" s="1"/>
  <c r="K79" i="15"/>
  <c r="K78" i="15" s="1"/>
  <c r="L74" i="15"/>
  <c r="L73" i="15" s="1"/>
  <c r="K74" i="15"/>
  <c r="J74" i="15"/>
  <c r="J73" i="15" s="1"/>
  <c r="I74" i="15"/>
  <c r="I73" i="15" s="1"/>
  <c r="K73" i="15"/>
  <c r="L69" i="15"/>
  <c r="L68" i="15" s="1"/>
  <c r="K69" i="15"/>
  <c r="K68" i="15" s="1"/>
  <c r="J69" i="15"/>
  <c r="I69" i="15"/>
  <c r="I68" i="15" s="1"/>
  <c r="J68" i="15"/>
  <c r="L64" i="15"/>
  <c r="K64" i="15"/>
  <c r="K63" i="15" s="1"/>
  <c r="J64" i="15"/>
  <c r="J63" i="15" s="1"/>
  <c r="I64" i="15"/>
  <c r="L63" i="15"/>
  <c r="L62" i="15" s="1"/>
  <c r="L61" i="15" s="1"/>
  <c r="I63" i="15"/>
  <c r="L45" i="15"/>
  <c r="L44" i="15" s="1"/>
  <c r="L43" i="15" s="1"/>
  <c r="L42" i="15" s="1"/>
  <c r="K45" i="15"/>
  <c r="K44" i="15" s="1"/>
  <c r="K43" i="15" s="1"/>
  <c r="K42" i="15" s="1"/>
  <c r="J45" i="15"/>
  <c r="J44" i="15" s="1"/>
  <c r="J43" i="15" s="1"/>
  <c r="J42" i="15" s="1"/>
  <c r="I45" i="15"/>
  <c r="I44" i="15" s="1"/>
  <c r="I43" i="15" s="1"/>
  <c r="I42" i="15" s="1"/>
  <c r="L40" i="15"/>
  <c r="L39" i="15" s="1"/>
  <c r="L38" i="15" s="1"/>
  <c r="K40" i="15"/>
  <c r="J40" i="15"/>
  <c r="J39" i="15" s="1"/>
  <c r="J38" i="15" s="1"/>
  <c r="I40" i="15"/>
  <c r="I39" i="15" s="1"/>
  <c r="I38" i="15" s="1"/>
  <c r="K39" i="15"/>
  <c r="K38" i="15" s="1"/>
  <c r="L36" i="15"/>
  <c r="K36" i="15"/>
  <c r="J36" i="15"/>
  <c r="I36" i="15"/>
  <c r="L34" i="15"/>
  <c r="L33" i="15" s="1"/>
  <c r="L32" i="15" s="1"/>
  <c r="L31" i="15" s="1"/>
  <c r="K34" i="15"/>
  <c r="K33" i="15" s="1"/>
  <c r="K32" i="15" s="1"/>
  <c r="K31" i="15" s="1"/>
  <c r="J34" i="15"/>
  <c r="J33" i="15" s="1"/>
  <c r="J32" i="15" s="1"/>
  <c r="J31" i="15" s="1"/>
  <c r="I34" i="15"/>
  <c r="I33" i="15" s="1"/>
  <c r="I32" i="15" s="1"/>
  <c r="G15" i="15"/>
  <c r="J131" i="15" l="1"/>
  <c r="J62" i="15"/>
  <c r="J61" i="15" s="1"/>
  <c r="J30" i="15" s="1"/>
  <c r="I31" i="15"/>
  <c r="K62" i="15"/>
  <c r="K61" i="15" s="1"/>
  <c r="K30" i="15" s="1"/>
  <c r="L131" i="15"/>
  <c r="K151" i="15"/>
  <c r="K150" i="15" s="1"/>
  <c r="I160" i="15"/>
  <c r="K178" i="15"/>
  <c r="K177" i="15" s="1"/>
  <c r="J208" i="15"/>
  <c r="J231" i="15"/>
  <c r="J230" i="15" s="1"/>
  <c r="K296" i="15"/>
  <c r="K295" i="15" s="1"/>
  <c r="I62" i="15"/>
  <c r="I61" i="15" s="1"/>
  <c r="J160" i="15"/>
  <c r="L178" i="15"/>
  <c r="L177" i="15" s="1"/>
  <c r="I231" i="15"/>
  <c r="I230" i="15" s="1"/>
  <c r="L263" i="15"/>
  <c r="L230" i="15" s="1"/>
  <c r="I296" i="15"/>
  <c r="I131" i="15"/>
  <c r="L160" i="15"/>
  <c r="L30" i="15" s="1"/>
  <c r="J178" i="15"/>
  <c r="K231" i="15"/>
  <c r="K263" i="15"/>
  <c r="I328" i="15"/>
  <c r="L295" i="15"/>
  <c r="K160" i="15"/>
  <c r="J263" i="15"/>
  <c r="L328" i="15"/>
  <c r="J328" i="15"/>
  <c r="J295" i="15" s="1"/>
  <c r="L176" i="15" l="1"/>
  <c r="L360" i="15" s="1"/>
  <c r="K176" i="15"/>
  <c r="K360" i="15" s="1"/>
  <c r="I30" i="15"/>
  <c r="K230" i="15"/>
  <c r="J177" i="15"/>
  <c r="J176" i="15" s="1"/>
  <c r="J360" i="15" s="1"/>
  <c r="I295" i="15"/>
  <c r="I176" i="15" s="1"/>
  <c r="G15" i="11"/>
  <c r="G15" i="10"/>
  <c r="G15" i="3"/>
  <c r="G15" i="6"/>
  <c r="G15" i="7"/>
  <c r="G15" i="8"/>
  <c r="I360" i="15" l="1"/>
  <c r="L199" i="9" l="1"/>
  <c r="L198" i="9" s="1"/>
  <c r="K199" i="9"/>
  <c r="K198" i="9" s="1"/>
  <c r="J199" i="9"/>
  <c r="J198" i="9" s="1"/>
  <c r="I199" i="9"/>
  <c r="I198" i="9" s="1"/>
  <c r="L183" i="9"/>
  <c r="L182" i="9" s="1"/>
  <c r="J183" i="9"/>
  <c r="J182" i="9" s="1"/>
  <c r="I183" i="9"/>
  <c r="I182" i="9" s="1"/>
  <c r="L134" i="9"/>
  <c r="L133" i="9" s="1"/>
  <c r="L132" i="9" s="1"/>
  <c r="J134" i="9"/>
  <c r="J133" i="9" s="1"/>
  <c r="J13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J34" i="9"/>
  <c r="J33" i="9" s="1"/>
  <c r="J32" i="9" s="1"/>
  <c r="K34" i="9"/>
  <c r="K33" i="9" s="1"/>
  <c r="K32" i="9" s="1"/>
  <c r="L34" i="9"/>
  <c r="L33" i="9" s="1"/>
  <c r="L32" i="9" s="1"/>
  <c r="I34" i="9"/>
  <c r="L357" i="9"/>
  <c r="K357" i="9"/>
  <c r="K356" i="9" s="1"/>
  <c r="J357" i="9"/>
  <c r="J356" i="9" s="1"/>
  <c r="I357" i="9"/>
  <c r="I356" i="9" s="1"/>
  <c r="L356" i="9"/>
  <c r="L354" i="9"/>
  <c r="L353" i="9" s="1"/>
  <c r="K354" i="9"/>
  <c r="J354" i="9"/>
  <c r="J353" i="9" s="1"/>
  <c r="I354" i="9"/>
  <c r="K353" i="9"/>
  <c r="I353" i="9"/>
  <c r="L351" i="9"/>
  <c r="L350" i="9" s="1"/>
  <c r="K351" i="9"/>
  <c r="K350" i="9" s="1"/>
  <c r="J351" i="9"/>
  <c r="I351" i="9"/>
  <c r="I350" i="9" s="1"/>
  <c r="J350" i="9"/>
  <c r="L347" i="9"/>
  <c r="L346" i="9" s="1"/>
  <c r="K347" i="9"/>
  <c r="K346" i="9" s="1"/>
  <c r="J347" i="9"/>
  <c r="J346" i="9" s="1"/>
  <c r="I347" i="9"/>
  <c r="I346" i="9"/>
  <c r="L343" i="9"/>
  <c r="L342" i="9" s="1"/>
  <c r="K343" i="9"/>
  <c r="J343" i="9"/>
  <c r="J342" i="9" s="1"/>
  <c r="I343" i="9"/>
  <c r="K342" i="9"/>
  <c r="I342" i="9"/>
  <c r="L339" i="9"/>
  <c r="K339" i="9"/>
  <c r="K338" i="9" s="1"/>
  <c r="J339" i="9"/>
  <c r="J338" i="9" s="1"/>
  <c r="I339" i="9"/>
  <c r="I338" i="9" s="1"/>
  <c r="L338" i="9"/>
  <c r="L335" i="9"/>
  <c r="K335" i="9"/>
  <c r="J335" i="9"/>
  <c r="I335" i="9"/>
  <c r="L332" i="9"/>
  <c r="K332" i="9"/>
  <c r="J332" i="9"/>
  <c r="I332" i="9"/>
  <c r="L330" i="9"/>
  <c r="K330" i="9"/>
  <c r="K329" i="9" s="1"/>
  <c r="J330" i="9"/>
  <c r="J329" i="9" s="1"/>
  <c r="I330" i="9"/>
  <c r="P329" i="9"/>
  <c r="O329" i="9"/>
  <c r="N329" i="9"/>
  <c r="M329" i="9"/>
  <c r="L329" i="9"/>
  <c r="I329" i="9"/>
  <c r="L325" i="9"/>
  <c r="L324" i="9" s="1"/>
  <c r="K325" i="9"/>
  <c r="K324" i="9" s="1"/>
  <c r="J325" i="9"/>
  <c r="J324" i="9" s="1"/>
  <c r="I325" i="9"/>
  <c r="I324" i="9"/>
  <c r="L322" i="9"/>
  <c r="L321" i="9" s="1"/>
  <c r="K322" i="9"/>
  <c r="K321" i="9" s="1"/>
  <c r="J322" i="9"/>
  <c r="I322" i="9"/>
  <c r="I321" i="9" s="1"/>
  <c r="J321" i="9"/>
  <c r="L319" i="9"/>
  <c r="K319" i="9"/>
  <c r="K318" i="9" s="1"/>
  <c r="J319" i="9"/>
  <c r="J318" i="9" s="1"/>
  <c r="I319" i="9"/>
  <c r="I318" i="9" s="1"/>
  <c r="L318" i="9"/>
  <c r="L315" i="9"/>
  <c r="L314" i="9" s="1"/>
  <c r="K315" i="9"/>
  <c r="K314" i="9" s="1"/>
  <c r="J315" i="9"/>
  <c r="J314" i="9" s="1"/>
  <c r="I315" i="9"/>
  <c r="I314" i="9" s="1"/>
  <c r="L311" i="9"/>
  <c r="L310" i="9" s="1"/>
  <c r="K311" i="9"/>
  <c r="K310" i="9" s="1"/>
  <c r="J311" i="9"/>
  <c r="J310" i="9" s="1"/>
  <c r="I311" i="9"/>
  <c r="I310" i="9" s="1"/>
  <c r="L307" i="9"/>
  <c r="L306" i="9" s="1"/>
  <c r="K307" i="9"/>
  <c r="J307" i="9"/>
  <c r="J306" i="9" s="1"/>
  <c r="I307" i="9"/>
  <c r="I306" i="9" s="1"/>
  <c r="K306" i="9"/>
  <c r="L303" i="9"/>
  <c r="K303" i="9"/>
  <c r="J303" i="9"/>
  <c r="I303" i="9"/>
  <c r="L300" i="9"/>
  <c r="K300" i="9"/>
  <c r="J300" i="9"/>
  <c r="I300" i="9"/>
  <c r="I297" i="9" s="1"/>
  <c r="L298" i="9"/>
  <c r="L297" i="9" s="1"/>
  <c r="K298" i="9"/>
  <c r="K297" i="9" s="1"/>
  <c r="J298" i="9"/>
  <c r="I298" i="9"/>
  <c r="J297" i="9"/>
  <c r="L292" i="9"/>
  <c r="L291" i="9" s="1"/>
  <c r="K292" i="9"/>
  <c r="K291" i="9" s="1"/>
  <c r="J292" i="9"/>
  <c r="J291" i="9" s="1"/>
  <c r="I292" i="9"/>
  <c r="I291" i="9"/>
  <c r="L289" i="9"/>
  <c r="L288" i="9" s="1"/>
  <c r="K289" i="9"/>
  <c r="K288" i="9" s="1"/>
  <c r="J289" i="9"/>
  <c r="I289" i="9"/>
  <c r="I288" i="9" s="1"/>
  <c r="J288" i="9"/>
  <c r="L286" i="9"/>
  <c r="K286" i="9"/>
  <c r="K285" i="9" s="1"/>
  <c r="J286" i="9"/>
  <c r="J285" i="9" s="1"/>
  <c r="I286" i="9"/>
  <c r="I285" i="9" s="1"/>
  <c r="L285" i="9"/>
  <c r="L282" i="9"/>
  <c r="K282" i="9"/>
  <c r="K281" i="9" s="1"/>
  <c r="J282" i="9"/>
  <c r="J281" i="9" s="1"/>
  <c r="I282" i="9"/>
  <c r="L281" i="9"/>
  <c r="I281" i="9"/>
  <c r="L278" i="9"/>
  <c r="L277" i="9" s="1"/>
  <c r="K278" i="9"/>
  <c r="J278" i="9"/>
  <c r="J277" i="9" s="1"/>
  <c r="I278" i="9"/>
  <c r="K277" i="9"/>
  <c r="I277" i="9"/>
  <c r="L274" i="9"/>
  <c r="L273" i="9" s="1"/>
  <c r="K274" i="9"/>
  <c r="K273" i="9" s="1"/>
  <c r="J274" i="9"/>
  <c r="I274" i="9"/>
  <c r="I273" i="9" s="1"/>
  <c r="J273" i="9"/>
  <c r="L270" i="9"/>
  <c r="K270" i="9"/>
  <c r="J270" i="9"/>
  <c r="I270" i="9"/>
  <c r="L267" i="9"/>
  <c r="K267" i="9"/>
  <c r="J267" i="9"/>
  <c r="I267" i="9"/>
  <c r="L265" i="9"/>
  <c r="L264" i="9" s="1"/>
  <c r="K265" i="9"/>
  <c r="K264" i="9" s="1"/>
  <c r="J265" i="9"/>
  <c r="J264" i="9" s="1"/>
  <c r="I265" i="9"/>
  <c r="I264" i="9"/>
  <c r="L260" i="9"/>
  <c r="L259" i="9" s="1"/>
  <c r="K260" i="9"/>
  <c r="K259" i="9" s="1"/>
  <c r="J260" i="9"/>
  <c r="J259" i="9" s="1"/>
  <c r="I260" i="9"/>
  <c r="I259" i="9"/>
  <c r="L257" i="9"/>
  <c r="L256" i="9" s="1"/>
  <c r="K257" i="9"/>
  <c r="K256" i="9" s="1"/>
  <c r="J257" i="9"/>
  <c r="I257" i="9"/>
  <c r="I256" i="9" s="1"/>
  <c r="J256" i="9"/>
  <c r="L254" i="9"/>
  <c r="L253" i="9" s="1"/>
  <c r="K254" i="9"/>
  <c r="K253" i="9" s="1"/>
  <c r="J254" i="9"/>
  <c r="J253" i="9" s="1"/>
  <c r="I254" i="9"/>
  <c r="I253" i="9"/>
  <c r="L250" i="9"/>
  <c r="L249" i="9" s="1"/>
  <c r="K250" i="9"/>
  <c r="K249" i="9" s="1"/>
  <c r="J250" i="9"/>
  <c r="J249" i="9" s="1"/>
  <c r="I250" i="9"/>
  <c r="I249" i="9"/>
  <c r="L246" i="9"/>
  <c r="L245" i="9" s="1"/>
  <c r="K246" i="9"/>
  <c r="K245" i="9" s="1"/>
  <c r="J246" i="9"/>
  <c r="I246" i="9"/>
  <c r="I245" i="9" s="1"/>
  <c r="J245" i="9"/>
  <c r="L242" i="9"/>
  <c r="L241" i="9" s="1"/>
  <c r="K242" i="9"/>
  <c r="K241" i="9" s="1"/>
  <c r="J242" i="9"/>
  <c r="J241" i="9" s="1"/>
  <c r="I242" i="9"/>
  <c r="I241" i="9"/>
  <c r="L238" i="9"/>
  <c r="K238" i="9"/>
  <c r="J238" i="9"/>
  <c r="I238" i="9"/>
  <c r="L235" i="9"/>
  <c r="K235" i="9"/>
  <c r="J235" i="9"/>
  <c r="I235" i="9"/>
  <c r="L233" i="9"/>
  <c r="K233" i="9"/>
  <c r="J233" i="9"/>
  <c r="J232" i="9" s="1"/>
  <c r="I233" i="9"/>
  <c r="I232" i="9" s="1"/>
  <c r="I231" i="9" s="1"/>
  <c r="L232" i="9"/>
  <c r="K232" i="9"/>
  <c r="L226" i="9"/>
  <c r="L225" i="9" s="1"/>
  <c r="L224" i="9" s="1"/>
  <c r="K226" i="9"/>
  <c r="J226" i="9"/>
  <c r="J225" i="9" s="1"/>
  <c r="J224" i="9" s="1"/>
  <c r="I226" i="9"/>
  <c r="I225" i="9" s="1"/>
  <c r="I224" i="9" s="1"/>
  <c r="K225" i="9"/>
  <c r="K224" i="9" s="1"/>
  <c r="L222" i="9"/>
  <c r="L221" i="9" s="1"/>
  <c r="L220" i="9" s="1"/>
  <c r="K222" i="9"/>
  <c r="K221" i="9" s="1"/>
  <c r="K220" i="9" s="1"/>
  <c r="J222" i="9"/>
  <c r="J221" i="9" s="1"/>
  <c r="J220" i="9" s="1"/>
  <c r="I222" i="9"/>
  <c r="I221" i="9"/>
  <c r="I220" i="9" s="1"/>
  <c r="L213" i="9"/>
  <c r="L212" i="9" s="1"/>
  <c r="K213" i="9"/>
  <c r="J213" i="9"/>
  <c r="J212" i="9" s="1"/>
  <c r="I213" i="9"/>
  <c r="P212" i="9"/>
  <c r="O212" i="9"/>
  <c r="N212" i="9"/>
  <c r="M212" i="9"/>
  <c r="K212" i="9"/>
  <c r="I212" i="9"/>
  <c r="L210" i="9"/>
  <c r="L209" i="9" s="1"/>
  <c r="K210" i="9"/>
  <c r="K209" i="9" s="1"/>
  <c r="K208" i="9" s="1"/>
  <c r="J210" i="9"/>
  <c r="I210" i="9"/>
  <c r="J209" i="9"/>
  <c r="J208" i="9" s="1"/>
  <c r="I209" i="9"/>
  <c r="I208" i="9" s="1"/>
  <c r="L203" i="9"/>
  <c r="L202" i="9" s="1"/>
  <c r="L201" i="9" s="1"/>
  <c r="K203" i="9"/>
  <c r="J203" i="9"/>
  <c r="I203" i="9"/>
  <c r="I202" i="9" s="1"/>
  <c r="I201" i="9" s="1"/>
  <c r="K202" i="9"/>
  <c r="K201" i="9" s="1"/>
  <c r="J202" i="9"/>
  <c r="J201" i="9" s="1"/>
  <c r="L194" i="9"/>
  <c r="K194" i="9"/>
  <c r="J194" i="9"/>
  <c r="J193" i="9" s="1"/>
  <c r="I194" i="9"/>
  <c r="I193" i="9" s="1"/>
  <c r="L193" i="9"/>
  <c r="K193" i="9"/>
  <c r="K187" i="9"/>
  <c r="J187" i="9"/>
  <c r="I187" i="9"/>
  <c r="L187" i="9"/>
  <c r="K183" i="9"/>
  <c r="K182" i="9" s="1"/>
  <c r="L180" i="9"/>
  <c r="L179" i="9" s="1"/>
  <c r="K180" i="9"/>
  <c r="K179" i="9" s="1"/>
  <c r="J180" i="9"/>
  <c r="I180" i="9"/>
  <c r="I179" i="9" s="1"/>
  <c r="J179" i="9"/>
  <c r="L172" i="9"/>
  <c r="L171" i="9" s="1"/>
  <c r="K172" i="9"/>
  <c r="K171" i="9" s="1"/>
  <c r="J172" i="9"/>
  <c r="J171" i="9" s="1"/>
  <c r="I172" i="9"/>
  <c r="I171" i="9"/>
  <c r="I165" i="9" s="1"/>
  <c r="L167" i="9"/>
  <c r="L166" i="9" s="1"/>
  <c r="K167" i="9"/>
  <c r="K166" i="9" s="1"/>
  <c r="K165" i="9" s="1"/>
  <c r="J167" i="9"/>
  <c r="I167" i="9"/>
  <c r="J166" i="9"/>
  <c r="J165" i="9" s="1"/>
  <c r="I166" i="9"/>
  <c r="L163" i="9"/>
  <c r="L162" i="9" s="1"/>
  <c r="L161" i="9" s="1"/>
  <c r="K163" i="9"/>
  <c r="J163" i="9"/>
  <c r="I163" i="9"/>
  <c r="K162" i="9"/>
  <c r="K161" i="9" s="1"/>
  <c r="J162" i="9"/>
  <c r="J161" i="9" s="1"/>
  <c r="I162" i="9"/>
  <c r="I161" i="9" s="1"/>
  <c r="L158" i="9"/>
  <c r="K158" i="9"/>
  <c r="K157" i="9" s="1"/>
  <c r="J158" i="9"/>
  <c r="J157" i="9" s="1"/>
  <c r="I158" i="9"/>
  <c r="I157" i="9" s="1"/>
  <c r="L157" i="9"/>
  <c r="L153" i="9"/>
  <c r="L152" i="9" s="1"/>
  <c r="K153" i="9"/>
  <c r="J153" i="9"/>
  <c r="J152" i="9" s="1"/>
  <c r="I153" i="9"/>
  <c r="I152" i="9" s="1"/>
  <c r="K152" i="9"/>
  <c r="L143" i="9"/>
  <c r="L142" i="9" s="1"/>
  <c r="K143" i="9"/>
  <c r="K142" i="9" s="1"/>
  <c r="J143" i="9"/>
  <c r="J142" i="9" s="1"/>
  <c r="I143" i="9"/>
  <c r="I142" i="9"/>
  <c r="L36" i="9"/>
  <c r="K36" i="9"/>
  <c r="J36" i="9"/>
  <c r="I36" i="9"/>
  <c r="L357" i="11"/>
  <c r="K357" i="11"/>
  <c r="K356" i="11" s="1"/>
  <c r="J357" i="11"/>
  <c r="J356" i="11" s="1"/>
  <c r="I357" i="11"/>
  <c r="L356" i="11"/>
  <c r="I356" i="11"/>
  <c r="L354" i="11"/>
  <c r="L353" i="11" s="1"/>
  <c r="K354" i="11"/>
  <c r="K353" i="11" s="1"/>
  <c r="J354" i="11"/>
  <c r="I354" i="11"/>
  <c r="I353" i="11" s="1"/>
  <c r="J353" i="11"/>
  <c r="L351" i="11"/>
  <c r="L350" i="11" s="1"/>
  <c r="K351" i="11"/>
  <c r="K350" i="11" s="1"/>
  <c r="J351" i="11"/>
  <c r="I351" i="11"/>
  <c r="I350" i="11" s="1"/>
  <c r="J350" i="11"/>
  <c r="L347" i="11"/>
  <c r="L346" i="11" s="1"/>
  <c r="K347" i="11"/>
  <c r="K346" i="11" s="1"/>
  <c r="J347" i="11"/>
  <c r="J346" i="11" s="1"/>
  <c r="I347" i="11"/>
  <c r="I346" i="11"/>
  <c r="L343" i="11"/>
  <c r="L342" i="11" s="1"/>
  <c r="K343" i="11"/>
  <c r="K342" i="11" s="1"/>
  <c r="J343" i="11"/>
  <c r="J342" i="11" s="1"/>
  <c r="I343" i="11"/>
  <c r="I342" i="11"/>
  <c r="L339" i="11"/>
  <c r="L338" i="11" s="1"/>
  <c r="K339" i="11"/>
  <c r="K338" i="11" s="1"/>
  <c r="J339" i="11"/>
  <c r="I339" i="11"/>
  <c r="I338" i="11" s="1"/>
  <c r="J338" i="11"/>
  <c r="L335" i="11"/>
  <c r="K335" i="11"/>
  <c r="J335" i="11"/>
  <c r="I335" i="11"/>
  <c r="L332" i="11"/>
  <c r="K332" i="11"/>
  <c r="J332" i="11"/>
  <c r="I332" i="11"/>
  <c r="L330" i="11"/>
  <c r="L329" i="11" s="1"/>
  <c r="K330" i="11"/>
  <c r="J330" i="11"/>
  <c r="J329" i="11" s="1"/>
  <c r="I330" i="11"/>
  <c r="I329" i="11" s="1"/>
  <c r="P329" i="11"/>
  <c r="O329" i="11"/>
  <c r="N329" i="11"/>
  <c r="M329" i="11"/>
  <c r="K329" i="11"/>
  <c r="L325" i="11"/>
  <c r="K325" i="11"/>
  <c r="K324" i="11" s="1"/>
  <c r="J325" i="11"/>
  <c r="J324" i="11" s="1"/>
  <c r="I325" i="11"/>
  <c r="L324" i="11"/>
  <c r="I324" i="11"/>
  <c r="L322" i="11"/>
  <c r="L321" i="11" s="1"/>
  <c r="K322" i="11"/>
  <c r="J322" i="11"/>
  <c r="J321" i="11" s="1"/>
  <c r="I322" i="11"/>
  <c r="K321" i="11"/>
  <c r="I321" i="11"/>
  <c r="L319" i="11"/>
  <c r="L318" i="11" s="1"/>
  <c r="K319" i="11"/>
  <c r="J319" i="11"/>
  <c r="J318" i="11" s="1"/>
  <c r="I319" i="11"/>
  <c r="I318" i="11" s="1"/>
  <c r="K318" i="11"/>
  <c r="L315" i="11"/>
  <c r="K315" i="11"/>
  <c r="K314" i="11" s="1"/>
  <c r="J315" i="11"/>
  <c r="J314" i="11" s="1"/>
  <c r="I315" i="11"/>
  <c r="L314" i="11"/>
  <c r="I314" i="11"/>
  <c r="L311" i="11"/>
  <c r="L310" i="11" s="1"/>
  <c r="K311" i="11"/>
  <c r="J311" i="11"/>
  <c r="J310" i="11" s="1"/>
  <c r="I311" i="11"/>
  <c r="K310" i="11"/>
  <c r="I310" i="11"/>
  <c r="L307" i="11"/>
  <c r="K307" i="11"/>
  <c r="K306" i="11" s="1"/>
  <c r="J307" i="11"/>
  <c r="I307" i="11"/>
  <c r="I306" i="11" s="1"/>
  <c r="L306" i="11"/>
  <c r="J306" i="11"/>
  <c r="L303" i="11"/>
  <c r="K303" i="11"/>
  <c r="J303" i="11"/>
  <c r="J297" i="11" s="1"/>
  <c r="J296" i="11" s="1"/>
  <c r="I303" i="11"/>
  <c r="L300" i="11"/>
  <c r="K300" i="11"/>
  <c r="J300" i="11"/>
  <c r="I300" i="11"/>
  <c r="L298" i="11"/>
  <c r="L297" i="11" s="1"/>
  <c r="L296" i="11" s="1"/>
  <c r="K298" i="11"/>
  <c r="J298" i="11"/>
  <c r="I298" i="11"/>
  <c r="L292" i="11"/>
  <c r="K292" i="11"/>
  <c r="K291" i="11" s="1"/>
  <c r="J292" i="11"/>
  <c r="J291" i="11" s="1"/>
  <c r="I292" i="11"/>
  <c r="L291" i="11"/>
  <c r="I291" i="11"/>
  <c r="L289" i="11"/>
  <c r="L288" i="11" s="1"/>
  <c r="K289" i="11"/>
  <c r="K288" i="11" s="1"/>
  <c r="J289" i="11"/>
  <c r="I289" i="11"/>
  <c r="I288" i="11" s="1"/>
  <c r="J288" i="11"/>
  <c r="L286" i="11"/>
  <c r="K286" i="11"/>
  <c r="K285" i="11" s="1"/>
  <c r="J286" i="11"/>
  <c r="I286" i="11"/>
  <c r="I285" i="11" s="1"/>
  <c r="L285" i="11"/>
  <c r="J285" i="11"/>
  <c r="L282" i="11"/>
  <c r="K282" i="11"/>
  <c r="K281" i="11" s="1"/>
  <c r="J282" i="11"/>
  <c r="J281" i="11" s="1"/>
  <c r="I282" i="11"/>
  <c r="L281" i="11"/>
  <c r="I281" i="11"/>
  <c r="L278" i="11"/>
  <c r="L277" i="11" s="1"/>
  <c r="K278" i="11"/>
  <c r="K277" i="11" s="1"/>
  <c r="J278" i="11"/>
  <c r="I278" i="11"/>
  <c r="I277" i="11" s="1"/>
  <c r="J277" i="11"/>
  <c r="L274" i="11"/>
  <c r="L273" i="11" s="1"/>
  <c r="K274" i="11"/>
  <c r="K273" i="11" s="1"/>
  <c r="J274" i="11"/>
  <c r="I274" i="11"/>
  <c r="I273" i="11" s="1"/>
  <c r="J273" i="11"/>
  <c r="L270" i="11"/>
  <c r="K270" i="11"/>
  <c r="J270" i="11"/>
  <c r="I270" i="11"/>
  <c r="L267" i="11"/>
  <c r="K267" i="11"/>
  <c r="J267" i="11"/>
  <c r="I267" i="11"/>
  <c r="L265" i="11"/>
  <c r="L264" i="11" s="1"/>
  <c r="K265" i="11"/>
  <c r="K264" i="11" s="1"/>
  <c r="J265" i="11"/>
  <c r="I265" i="11"/>
  <c r="I264" i="11" s="1"/>
  <c r="J264" i="11"/>
  <c r="L260" i="11"/>
  <c r="L259" i="11" s="1"/>
  <c r="K260" i="11"/>
  <c r="J260" i="11"/>
  <c r="J259" i="11" s="1"/>
  <c r="I260" i="11"/>
  <c r="I259" i="11" s="1"/>
  <c r="K259" i="11"/>
  <c r="L257" i="11"/>
  <c r="L256" i="11" s="1"/>
  <c r="K257" i="11"/>
  <c r="J257" i="11"/>
  <c r="J256" i="11" s="1"/>
  <c r="I257" i="11"/>
  <c r="I256" i="11" s="1"/>
  <c r="K256" i="11"/>
  <c r="L254" i="11"/>
  <c r="L253" i="11" s="1"/>
  <c r="K254" i="11"/>
  <c r="K253" i="11" s="1"/>
  <c r="J254" i="11"/>
  <c r="J253" i="11" s="1"/>
  <c r="I254" i="11"/>
  <c r="I253" i="11" s="1"/>
  <c r="L250" i="11"/>
  <c r="L249" i="11" s="1"/>
  <c r="K250" i="11"/>
  <c r="J250" i="11"/>
  <c r="J249" i="11" s="1"/>
  <c r="I250" i="11"/>
  <c r="K249" i="11"/>
  <c r="I249" i="11"/>
  <c r="L246" i="11"/>
  <c r="K246" i="11"/>
  <c r="K245" i="11" s="1"/>
  <c r="J246" i="11"/>
  <c r="J245" i="11" s="1"/>
  <c r="I246" i="11"/>
  <c r="I245" i="11" s="1"/>
  <c r="L245" i="11"/>
  <c r="L242" i="11"/>
  <c r="L241" i="11" s="1"/>
  <c r="K242" i="11"/>
  <c r="K241" i="11" s="1"/>
  <c r="J242" i="11"/>
  <c r="J241" i="11" s="1"/>
  <c r="I242" i="11"/>
  <c r="I241" i="11" s="1"/>
  <c r="L238" i="11"/>
  <c r="K238" i="11"/>
  <c r="J238" i="11"/>
  <c r="I238" i="11"/>
  <c r="L235" i="11"/>
  <c r="K235" i="11"/>
  <c r="J235" i="11"/>
  <c r="I235" i="11"/>
  <c r="L233" i="11"/>
  <c r="K233" i="11"/>
  <c r="J233" i="11"/>
  <c r="J232" i="11" s="1"/>
  <c r="I233" i="11"/>
  <c r="I232" i="11" s="1"/>
  <c r="L232" i="11"/>
  <c r="K232" i="11"/>
  <c r="L226" i="11"/>
  <c r="L225" i="11" s="1"/>
  <c r="L224" i="11" s="1"/>
  <c r="K226" i="11"/>
  <c r="K225" i="11" s="1"/>
  <c r="K224" i="11" s="1"/>
  <c r="J226" i="11"/>
  <c r="I226" i="11"/>
  <c r="I225" i="11" s="1"/>
  <c r="I224" i="11" s="1"/>
  <c r="J225" i="11"/>
  <c r="J224" i="11" s="1"/>
  <c r="L222" i="11"/>
  <c r="L221" i="11" s="1"/>
  <c r="L220" i="11" s="1"/>
  <c r="K222" i="11"/>
  <c r="K221" i="11" s="1"/>
  <c r="K220" i="11" s="1"/>
  <c r="J222" i="11"/>
  <c r="I222" i="11"/>
  <c r="I221" i="11" s="1"/>
  <c r="J221" i="11"/>
  <c r="J220" i="11" s="1"/>
  <c r="I220" i="11"/>
  <c r="L213" i="11"/>
  <c r="L212" i="11" s="1"/>
  <c r="K213" i="11"/>
  <c r="K212" i="11" s="1"/>
  <c r="J213" i="11"/>
  <c r="J212" i="11" s="1"/>
  <c r="I213" i="11"/>
  <c r="I212" i="11" s="1"/>
  <c r="I208" i="11" s="1"/>
  <c r="P212" i="11"/>
  <c r="O212" i="11"/>
  <c r="N212" i="11"/>
  <c r="M212" i="11"/>
  <c r="L210" i="11"/>
  <c r="L209" i="11" s="1"/>
  <c r="K210" i="11"/>
  <c r="J210" i="11"/>
  <c r="J209" i="11" s="1"/>
  <c r="J208" i="11" s="1"/>
  <c r="I210" i="11"/>
  <c r="K209" i="11"/>
  <c r="K208" i="11" s="1"/>
  <c r="I209" i="11"/>
  <c r="L203" i="11"/>
  <c r="L202" i="11" s="1"/>
  <c r="L201" i="11" s="1"/>
  <c r="K203" i="11"/>
  <c r="K202" i="11" s="1"/>
  <c r="K201" i="11" s="1"/>
  <c r="J203" i="11"/>
  <c r="I203" i="11"/>
  <c r="I202" i="11" s="1"/>
  <c r="I201" i="11" s="1"/>
  <c r="J202" i="11"/>
  <c r="J201" i="11" s="1"/>
  <c r="L199" i="11"/>
  <c r="L198" i="11" s="1"/>
  <c r="K199" i="11"/>
  <c r="K198" i="11" s="1"/>
  <c r="J199" i="11"/>
  <c r="J198" i="11" s="1"/>
  <c r="I199" i="11"/>
  <c r="I198" i="11" s="1"/>
  <c r="L194" i="11"/>
  <c r="L193" i="11" s="1"/>
  <c r="K194" i="11"/>
  <c r="J194" i="11"/>
  <c r="I194" i="11"/>
  <c r="I193" i="11" s="1"/>
  <c r="K193" i="11"/>
  <c r="J193" i="11"/>
  <c r="L188" i="11"/>
  <c r="K188" i="11"/>
  <c r="K187" i="11" s="1"/>
  <c r="J188" i="11"/>
  <c r="J187" i="11" s="1"/>
  <c r="I188" i="11"/>
  <c r="L187" i="11"/>
  <c r="I187" i="11"/>
  <c r="L183" i="11"/>
  <c r="L182" i="11" s="1"/>
  <c r="K183" i="11"/>
  <c r="K182" i="11" s="1"/>
  <c r="J183" i="11"/>
  <c r="J182" i="11" s="1"/>
  <c r="I183" i="11"/>
  <c r="I182" i="11" s="1"/>
  <c r="L180" i="11"/>
  <c r="K180" i="11"/>
  <c r="J180" i="11"/>
  <c r="J179" i="11" s="1"/>
  <c r="I180" i="11"/>
  <c r="I179" i="11" s="1"/>
  <c r="L179" i="11"/>
  <c r="K179" i="11"/>
  <c r="L172" i="11"/>
  <c r="K172" i="11"/>
  <c r="K171" i="11" s="1"/>
  <c r="J172" i="11"/>
  <c r="J171" i="11" s="1"/>
  <c r="I172" i="11"/>
  <c r="I171" i="11" s="1"/>
  <c r="L171" i="11"/>
  <c r="L167" i="11"/>
  <c r="L166" i="11" s="1"/>
  <c r="K167" i="11"/>
  <c r="K166" i="11" s="1"/>
  <c r="J167" i="11"/>
  <c r="I167" i="11"/>
  <c r="I166" i="11" s="1"/>
  <c r="I165" i="11" s="1"/>
  <c r="J166" i="11"/>
  <c r="L163" i="11"/>
  <c r="L162" i="11" s="1"/>
  <c r="L161" i="11" s="1"/>
  <c r="K163" i="11"/>
  <c r="K162" i="11" s="1"/>
  <c r="K161" i="11" s="1"/>
  <c r="J163" i="11"/>
  <c r="I163" i="11"/>
  <c r="I162" i="11" s="1"/>
  <c r="I161" i="11" s="1"/>
  <c r="J162" i="11"/>
  <c r="J161" i="11" s="1"/>
  <c r="L158" i="11"/>
  <c r="L157" i="11" s="1"/>
  <c r="K158" i="11"/>
  <c r="K157" i="11" s="1"/>
  <c r="J158" i="11"/>
  <c r="J157" i="11" s="1"/>
  <c r="I158" i="11"/>
  <c r="I157" i="11"/>
  <c r="L153" i="11"/>
  <c r="L152" i="11" s="1"/>
  <c r="K153" i="11"/>
  <c r="K152" i="11" s="1"/>
  <c r="K151" i="11" s="1"/>
  <c r="K150" i="11" s="1"/>
  <c r="J153" i="11"/>
  <c r="I153" i="11"/>
  <c r="I152" i="11" s="1"/>
  <c r="J152" i="11"/>
  <c r="L147" i="11"/>
  <c r="L146" i="11" s="1"/>
  <c r="L145" i="11" s="1"/>
  <c r="K147" i="11"/>
  <c r="K146" i="11" s="1"/>
  <c r="K145" i="11" s="1"/>
  <c r="J147" i="11"/>
  <c r="J146" i="11" s="1"/>
  <c r="J145" i="11" s="1"/>
  <c r="I147" i="11"/>
  <c r="I146" i="11" s="1"/>
  <c r="I145" i="11" s="1"/>
  <c r="L143" i="11"/>
  <c r="K143" i="11"/>
  <c r="K142" i="11" s="1"/>
  <c r="J143" i="11"/>
  <c r="J142" i="11" s="1"/>
  <c r="I143" i="11"/>
  <c r="I142" i="11" s="1"/>
  <c r="L142" i="11"/>
  <c r="L139" i="11"/>
  <c r="L138" i="11" s="1"/>
  <c r="L137" i="11" s="1"/>
  <c r="K139" i="11"/>
  <c r="K138" i="11" s="1"/>
  <c r="K137" i="11" s="1"/>
  <c r="J139" i="11"/>
  <c r="J138" i="11" s="1"/>
  <c r="J137" i="11" s="1"/>
  <c r="I139" i="11"/>
  <c r="I138" i="11" s="1"/>
  <c r="I137" i="11" s="1"/>
  <c r="L134" i="11"/>
  <c r="L133" i="11" s="1"/>
  <c r="L132" i="11" s="1"/>
  <c r="K134" i="11"/>
  <c r="K133" i="11" s="1"/>
  <c r="K132" i="11" s="1"/>
  <c r="J134" i="11"/>
  <c r="J133" i="11" s="1"/>
  <c r="J132" i="11" s="1"/>
  <c r="I134" i="11"/>
  <c r="I133" i="11" s="1"/>
  <c r="I132" i="11" s="1"/>
  <c r="L129" i="11"/>
  <c r="L128" i="11" s="1"/>
  <c r="L127" i="11" s="1"/>
  <c r="K129" i="11"/>
  <c r="K128" i="11" s="1"/>
  <c r="K127" i="11" s="1"/>
  <c r="J129" i="11"/>
  <c r="J128" i="11" s="1"/>
  <c r="J127" i="11" s="1"/>
  <c r="I129" i="11"/>
  <c r="I128" i="11" s="1"/>
  <c r="I127" i="11" s="1"/>
  <c r="L125" i="11"/>
  <c r="K125" i="11"/>
  <c r="K124" i="11" s="1"/>
  <c r="K123" i="11" s="1"/>
  <c r="J125" i="11"/>
  <c r="J124" i="11" s="1"/>
  <c r="J123" i="11" s="1"/>
  <c r="I125" i="11"/>
  <c r="L124" i="11"/>
  <c r="L123" i="11" s="1"/>
  <c r="I124" i="11"/>
  <c r="I123" i="11" s="1"/>
  <c r="L121" i="11"/>
  <c r="L120" i="11" s="1"/>
  <c r="K121" i="11"/>
  <c r="K120" i="11" s="1"/>
  <c r="K119" i="11" s="1"/>
  <c r="J121" i="11"/>
  <c r="J120" i="11" s="1"/>
  <c r="J119" i="11" s="1"/>
  <c r="I121" i="11"/>
  <c r="I120" i="11" s="1"/>
  <c r="I119" i="11" s="1"/>
  <c r="L119" i="11"/>
  <c r="L117" i="11"/>
  <c r="L116" i="11" s="1"/>
  <c r="L115" i="11" s="1"/>
  <c r="K117" i="11"/>
  <c r="K116" i="11" s="1"/>
  <c r="K115" i="11" s="1"/>
  <c r="J117" i="11"/>
  <c r="J116" i="11" s="1"/>
  <c r="J115" i="11" s="1"/>
  <c r="I117" i="11"/>
  <c r="I116" i="11"/>
  <c r="I115" i="11" s="1"/>
  <c r="L112" i="11"/>
  <c r="K112" i="11"/>
  <c r="K111" i="11" s="1"/>
  <c r="K110" i="11" s="1"/>
  <c r="J112" i="11"/>
  <c r="J111" i="11" s="1"/>
  <c r="J110" i="11" s="1"/>
  <c r="I112" i="11"/>
  <c r="L111" i="11"/>
  <c r="L110" i="11" s="1"/>
  <c r="I111" i="11"/>
  <c r="I110" i="11" s="1"/>
  <c r="L106" i="11"/>
  <c r="K106" i="11"/>
  <c r="K105" i="11" s="1"/>
  <c r="J106" i="11"/>
  <c r="I106" i="11"/>
  <c r="I105" i="11" s="1"/>
  <c r="L105" i="11"/>
  <c r="J105" i="11"/>
  <c r="L102" i="11"/>
  <c r="L101" i="11" s="1"/>
  <c r="L100" i="11" s="1"/>
  <c r="K102" i="11"/>
  <c r="K101" i="11" s="1"/>
  <c r="K100" i="11" s="1"/>
  <c r="J102" i="11"/>
  <c r="J101" i="11" s="1"/>
  <c r="J100" i="11" s="1"/>
  <c r="I102" i="11"/>
  <c r="I101" i="11" s="1"/>
  <c r="I100" i="11" s="1"/>
  <c r="L97" i="11"/>
  <c r="K97" i="11"/>
  <c r="K96" i="11" s="1"/>
  <c r="K95" i="11" s="1"/>
  <c r="J97" i="11"/>
  <c r="J96" i="11" s="1"/>
  <c r="J95" i="11" s="1"/>
  <c r="I97" i="11"/>
  <c r="L96" i="11"/>
  <c r="L95" i="11" s="1"/>
  <c r="I96" i="11"/>
  <c r="I95" i="11" s="1"/>
  <c r="L92" i="11"/>
  <c r="L91" i="11" s="1"/>
  <c r="K92" i="11"/>
  <c r="K91" i="11" s="1"/>
  <c r="K90" i="11" s="1"/>
  <c r="J92" i="11"/>
  <c r="J91" i="11" s="1"/>
  <c r="J90" i="11" s="1"/>
  <c r="I92" i="11"/>
  <c r="I91" i="11" s="1"/>
  <c r="I90" i="11" s="1"/>
  <c r="L90" i="11"/>
  <c r="L85" i="11"/>
  <c r="L84" i="11" s="1"/>
  <c r="L83" i="11" s="1"/>
  <c r="L82" i="11" s="1"/>
  <c r="K85" i="11"/>
  <c r="J85" i="11"/>
  <c r="I85" i="11"/>
  <c r="I84" i="11" s="1"/>
  <c r="I83" i="11" s="1"/>
  <c r="I82" i="11" s="1"/>
  <c r="K84" i="11"/>
  <c r="K83" i="11" s="1"/>
  <c r="K82" i="11" s="1"/>
  <c r="J84" i="11"/>
  <c r="J83" i="11" s="1"/>
  <c r="J82" i="11" s="1"/>
  <c r="L80" i="11"/>
  <c r="L79" i="11" s="1"/>
  <c r="L78" i="11" s="1"/>
  <c r="K80" i="11"/>
  <c r="J80" i="11"/>
  <c r="J79" i="11" s="1"/>
  <c r="J78" i="11" s="1"/>
  <c r="I80" i="11"/>
  <c r="K79" i="11"/>
  <c r="K78" i="11" s="1"/>
  <c r="I79" i="11"/>
  <c r="I78" i="11" s="1"/>
  <c r="L74" i="11"/>
  <c r="L73" i="11" s="1"/>
  <c r="K74" i="11"/>
  <c r="J74" i="11"/>
  <c r="J73" i="11" s="1"/>
  <c r="I74" i="11"/>
  <c r="K73" i="11"/>
  <c r="I73" i="11"/>
  <c r="L69" i="11"/>
  <c r="L68" i="11" s="1"/>
  <c r="K69" i="11"/>
  <c r="J69" i="11"/>
  <c r="I69" i="11"/>
  <c r="I68" i="11" s="1"/>
  <c r="K68" i="11"/>
  <c r="J68" i="11"/>
  <c r="L64" i="11"/>
  <c r="K64" i="11"/>
  <c r="K63" i="11" s="1"/>
  <c r="J64" i="11"/>
  <c r="J63" i="11" s="1"/>
  <c r="I64" i="11"/>
  <c r="L63" i="11"/>
  <c r="I63" i="11"/>
  <c r="L45" i="11"/>
  <c r="L44" i="11" s="1"/>
  <c r="L43" i="11" s="1"/>
  <c r="L42" i="11" s="1"/>
  <c r="K45" i="11"/>
  <c r="K44" i="11" s="1"/>
  <c r="K43" i="11" s="1"/>
  <c r="K42" i="11" s="1"/>
  <c r="J45" i="11"/>
  <c r="J44" i="11" s="1"/>
  <c r="J43" i="11" s="1"/>
  <c r="J42" i="11" s="1"/>
  <c r="I45" i="11"/>
  <c r="I44" i="11" s="1"/>
  <c r="I43" i="11" s="1"/>
  <c r="I42" i="11" s="1"/>
  <c r="L40" i="11"/>
  <c r="L39" i="11" s="1"/>
  <c r="L38" i="11" s="1"/>
  <c r="K40" i="11"/>
  <c r="K39" i="11" s="1"/>
  <c r="K38" i="11" s="1"/>
  <c r="J40" i="11"/>
  <c r="J39" i="11" s="1"/>
  <c r="J38" i="11" s="1"/>
  <c r="I40" i="11"/>
  <c r="I39" i="11" s="1"/>
  <c r="I38" i="11" s="1"/>
  <c r="L36" i="11"/>
  <c r="K36" i="11"/>
  <c r="J36" i="11"/>
  <c r="I36" i="11"/>
  <c r="L34" i="11"/>
  <c r="L33" i="11" s="1"/>
  <c r="L32" i="11" s="1"/>
  <c r="K34" i="11"/>
  <c r="K33" i="11" s="1"/>
  <c r="K32" i="11" s="1"/>
  <c r="J34" i="11"/>
  <c r="J33" i="11" s="1"/>
  <c r="J32" i="11" s="1"/>
  <c r="I34" i="11"/>
  <c r="I33" i="11" s="1"/>
  <c r="I32" i="11" s="1"/>
  <c r="L357" i="10"/>
  <c r="L356" i="10" s="1"/>
  <c r="K357" i="10"/>
  <c r="K356" i="10" s="1"/>
  <c r="J357" i="10"/>
  <c r="J356" i="10" s="1"/>
  <c r="I357" i="10"/>
  <c r="I356" i="10" s="1"/>
  <c r="L354" i="10"/>
  <c r="L353" i="10" s="1"/>
  <c r="K354" i="10"/>
  <c r="J354" i="10"/>
  <c r="J353" i="10" s="1"/>
  <c r="I354" i="10"/>
  <c r="I353" i="10" s="1"/>
  <c r="K353" i="10"/>
  <c r="L351" i="10"/>
  <c r="K351" i="10"/>
  <c r="K350" i="10" s="1"/>
  <c r="J351" i="10"/>
  <c r="I351" i="10"/>
  <c r="I350" i="10" s="1"/>
  <c r="L350" i="10"/>
  <c r="J350" i="10"/>
  <c r="L347" i="10"/>
  <c r="L346" i="10" s="1"/>
  <c r="K347" i="10"/>
  <c r="K346" i="10" s="1"/>
  <c r="J347" i="10"/>
  <c r="J346" i="10" s="1"/>
  <c r="I347" i="10"/>
  <c r="I346" i="10" s="1"/>
  <c r="L343" i="10"/>
  <c r="L342" i="10" s="1"/>
  <c r="K343" i="10"/>
  <c r="K342" i="10" s="1"/>
  <c r="J343" i="10"/>
  <c r="J342" i="10" s="1"/>
  <c r="I343" i="10"/>
  <c r="I342" i="10" s="1"/>
  <c r="L339" i="10"/>
  <c r="L338" i="10" s="1"/>
  <c r="K339" i="10"/>
  <c r="K338" i="10" s="1"/>
  <c r="J339" i="10"/>
  <c r="J338" i="10" s="1"/>
  <c r="I339" i="10"/>
  <c r="I338" i="10" s="1"/>
  <c r="L335" i="10"/>
  <c r="K335" i="10"/>
  <c r="J335" i="10"/>
  <c r="I335" i="10"/>
  <c r="L332" i="10"/>
  <c r="K332" i="10"/>
  <c r="J332" i="10"/>
  <c r="I332" i="10"/>
  <c r="L330" i="10"/>
  <c r="L329" i="10" s="1"/>
  <c r="K330" i="10"/>
  <c r="K329" i="10" s="1"/>
  <c r="J330" i="10"/>
  <c r="J329" i="10" s="1"/>
  <c r="I330" i="10"/>
  <c r="P329" i="10"/>
  <c r="O329" i="10"/>
  <c r="N329" i="10"/>
  <c r="M329" i="10"/>
  <c r="I329" i="10"/>
  <c r="L325" i="10"/>
  <c r="L324" i="10" s="1"/>
  <c r="K325" i="10"/>
  <c r="K324" i="10" s="1"/>
  <c r="J325" i="10"/>
  <c r="J324" i="10" s="1"/>
  <c r="I325" i="10"/>
  <c r="I324" i="10" s="1"/>
  <c r="L322" i="10"/>
  <c r="L321" i="10" s="1"/>
  <c r="K322" i="10"/>
  <c r="K321" i="10" s="1"/>
  <c r="J322" i="10"/>
  <c r="J321" i="10" s="1"/>
  <c r="I322" i="10"/>
  <c r="I321" i="10" s="1"/>
  <c r="L319" i="10"/>
  <c r="L318" i="10" s="1"/>
  <c r="K319" i="10"/>
  <c r="K318" i="10" s="1"/>
  <c r="J319" i="10"/>
  <c r="I319" i="10"/>
  <c r="I318" i="10" s="1"/>
  <c r="J318" i="10"/>
  <c r="L315" i="10"/>
  <c r="L314" i="10" s="1"/>
  <c r="K315" i="10"/>
  <c r="K314" i="10" s="1"/>
  <c r="J315" i="10"/>
  <c r="J314" i="10" s="1"/>
  <c r="I315" i="10"/>
  <c r="I314" i="10" s="1"/>
  <c r="L311" i="10"/>
  <c r="L310" i="10" s="1"/>
  <c r="K311" i="10"/>
  <c r="K310" i="10" s="1"/>
  <c r="J311" i="10"/>
  <c r="J310" i="10" s="1"/>
  <c r="I311" i="10"/>
  <c r="I310" i="10" s="1"/>
  <c r="L307" i="10"/>
  <c r="L306" i="10" s="1"/>
  <c r="K307" i="10"/>
  <c r="K306" i="10" s="1"/>
  <c r="J307" i="10"/>
  <c r="J306" i="10" s="1"/>
  <c r="I307" i="10"/>
  <c r="I306" i="10" s="1"/>
  <c r="L303" i="10"/>
  <c r="K303" i="10"/>
  <c r="J303" i="10"/>
  <c r="I303" i="10"/>
  <c r="L300" i="10"/>
  <c r="K300" i="10"/>
  <c r="J300" i="10"/>
  <c r="I300" i="10"/>
  <c r="L298" i="10"/>
  <c r="K298" i="10"/>
  <c r="J298" i="10"/>
  <c r="I298" i="10"/>
  <c r="L292" i="10"/>
  <c r="L291" i="10" s="1"/>
  <c r="K292" i="10"/>
  <c r="K291" i="10" s="1"/>
  <c r="J292" i="10"/>
  <c r="J291" i="10" s="1"/>
  <c r="I292" i="10"/>
  <c r="I291" i="10" s="1"/>
  <c r="L289" i="10"/>
  <c r="L288" i="10" s="1"/>
  <c r="K289" i="10"/>
  <c r="K288" i="10" s="1"/>
  <c r="J289" i="10"/>
  <c r="J288" i="10" s="1"/>
  <c r="I289" i="10"/>
  <c r="I288" i="10" s="1"/>
  <c r="L286" i="10"/>
  <c r="L285" i="10" s="1"/>
  <c r="K286" i="10"/>
  <c r="K285" i="10" s="1"/>
  <c r="J286" i="10"/>
  <c r="J285" i="10" s="1"/>
  <c r="I286" i="10"/>
  <c r="I285" i="10" s="1"/>
  <c r="L282" i="10"/>
  <c r="L281" i="10" s="1"/>
  <c r="K282" i="10"/>
  <c r="K281" i="10" s="1"/>
  <c r="J282" i="10"/>
  <c r="J281" i="10" s="1"/>
  <c r="I282" i="10"/>
  <c r="I281" i="10" s="1"/>
  <c r="L278" i="10"/>
  <c r="L277" i="10" s="1"/>
  <c r="K278" i="10"/>
  <c r="K277" i="10" s="1"/>
  <c r="J278" i="10"/>
  <c r="I278" i="10"/>
  <c r="I277" i="10" s="1"/>
  <c r="J277" i="10"/>
  <c r="L274" i="10"/>
  <c r="L273" i="10" s="1"/>
  <c r="K274" i="10"/>
  <c r="K273" i="10" s="1"/>
  <c r="J274" i="10"/>
  <c r="J273" i="10" s="1"/>
  <c r="I274" i="10"/>
  <c r="I273" i="10" s="1"/>
  <c r="L270" i="10"/>
  <c r="K270" i="10"/>
  <c r="J270" i="10"/>
  <c r="I270" i="10"/>
  <c r="L267" i="10"/>
  <c r="K267" i="10"/>
  <c r="J267" i="10"/>
  <c r="I267" i="10"/>
  <c r="L265" i="10"/>
  <c r="L264" i="10" s="1"/>
  <c r="K265" i="10"/>
  <c r="K264" i="10" s="1"/>
  <c r="J265" i="10"/>
  <c r="J264" i="10" s="1"/>
  <c r="I265" i="10"/>
  <c r="I264" i="10" s="1"/>
  <c r="L260" i="10"/>
  <c r="L259" i="10" s="1"/>
  <c r="K260" i="10"/>
  <c r="K259" i="10" s="1"/>
  <c r="J260" i="10"/>
  <c r="J259" i="10" s="1"/>
  <c r="I260" i="10"/>
  <c r="I259" i="10" s="1"/>
  <c r="L257" i="10"/>
  <c r="L256" i="10" s="1"/>
  <c r="K257" i="10"/>
  <c r="K256" i="10" s="1"/>
  <c r="J257" i="10"/>
  <c r="J256" i="10" s="1"/>
  <c r="I257" i="10"/>
  <c r="I256" i="10" s="1"/>
  <c r="L254" i="10"/>
  <c r="L253" i="10" s="1"/>
  <c r="K254" i="10"/>
  <c r="K253" i="10" s="1"/>
  <c r="J254" i="10"/>
  <c r="J253" i="10" s="1"/>
  <c r="I254" i="10"/>
  <c r="I253" i="10" s="1"/>
  <c r="L250" i="10"/>
  <c r="L249" i="10" s="1"/>
  <c r="K250" i="10"/>
  <c r="J250" i="10"/>
  <c r="J249" i="10" s="1"/>
  <c r="I250" i="10"/>
  <c r="I249" i="10" s="1"/>
  <c r="K249" i="10"/>
  <c r="L246" i="10"/>
  <c r="L245" i="10" s="1"/>
  <c r="K246" i="10"/>
  <c r="J246" i="10"/>
  <c r="J245" i="10" s="1"/>
  <c r="I246" i="10"/>
  <c r="I245" i="10" s="1"/>
  <c r="K245" i="10"/>
  <c r="L242" i="10"/>
  <c r="K242" i="10"/>
  <c r="K241" i="10" s="1"/>
  <c r="J242" i="10"/>
  <c r="J241" i="10" s="1"/>
  <c r="I242" i="10"/>
  <c r="I241" i="10" s="1"/>
  <c r="L241" i="10"/>
  <c r="L238" i="10"/>
  <c r="K238" i="10"/>
  <c r="J238" i="10"/>
  <c r="I238" i="10"/>
  <c r="L235" i="10"/>
  <c r="K235" i="10"/>
  <c r="J235" i="10"/>
  <c r="I235" i="10"/>
  <c r="L233" i="10"/>
  <c r="L232" i="10" s="1"/>
  <c r="K233" i="10"/>
  <c r="J233" i="10"/>
  <c r="J232" i="10" s="1"/>
  <c r="I233" i="10"/>
  <c r="I232" i="10" s="1"/>
  <c r="K232" i="10"/>
  <c r="L226" i="10"/>
  <c r="L225" i="10" s="1"/>
  <c r="L224" i="10" s="1"/>
  <c r="K226" i="10"/>
  <c r="K225" i="10" s="1"/>
  <c r="K224" i="10" s="1"/>
  <c r="J226" i="10"/>
  <c r="I226" i="10"/>
  <c r="I225" i="10" s="1"/>
  <c r="I224" i="10" s="1"/>
  <c r="J225" i="10"/>
  <c r="J224" i="10" s="1"/>
  <c r="L222" i="10"/>
  <c r="L221" i="10" s="1"/>
  <c r="L220" i="10" s="1"/>
  <c r="K222" i="10"/>
  <c r="K221" i="10" s="1"/>
  <c r="K220" i="10" s="1"/>
  <c r="J222" i="10"/>
  <c r="I222" i="10"/>
  <c r="I221" i="10" s="1"/>
  <c r="I220" i="10" s="1"/>
  <c r="J221" i="10"/>
  <c r="J220" i="10" s="1"/>
  <c r="L213" i="10"/>
  <c r="L212" i="10" s="1"/>
  <c r="K213" i="10"/>
  <c r="K212" i="10" s="1"/>
  <c r="J213" i="10"/>
  <c r="J212" i="10" s="1"/>
  <c r="I213" i="10"/>
  <c r="P212" i="10"/>
  <c r="O212" i="10"/>
  <c r="N212" i="10"/>
  <c r="M212" i="10"/>
  <c r="I212" i="10"/>
  <c r="L210" i="10"/>
  <c r="L209" i="10" s="1"/>
  <c r="L208" i="10" s="1"/>
  <c r="K210" i="10"/>
  <c r="K209" i="10" s="1"/>
  <c r="K208" i="10" s="1"/>
  <c r="J210" i="10"/>
  <c r="I210" i="10"/>
  <c r="I209" i="10" s="1"/>
  <c r="J209" i="10"/>
  <c r="L203" i="10"/>
  <c r="L202" i="10" s="1"/>
  <c r="L201" i="10" s="1"/>
  <c r="K203" i="10"/>
  <c r="K202" i="10" s="1"/>
  <c r="K201" i="10" s="1"/>
  <c r="J203" i="10"/>
  <c r="J202" i="10" s="1"/>
  <c r="J201" i="10" s="1"/>
  <c r="I203" i="10"/>
  <c r="I202" i="10" s="1"/>
  <c r="I201" i="10" s="1"/>
  <c r="L199" i="10"/>
  <c r="L198" i="10" s="1"/>
  <c r="K199" i="10"/>
  <c r="K198" i="10" s="1"/>
  <c r="J199" i="10"/>
  <c r="I199" i="10"/>
  <c r="J198" i="10"/>
  <c r="I198" i="10"/>
  <c r="L194" i="10"/>
  <c r="L193" i="10" s="1"/>
  <c r="K194" i="10"/>
  <c r="K193" i="10" s="1"/>
  <c r="J194" i="10"/>
  <c r="J193" i="10" s="1"/>
  <c r="I194" i="10"/>
  <c r="I193" i="10" s="1"/>
  <c r="L187" i="10"/>
  <c r="K187" i="10"/>
  <c r="J187" i="10"/>
  <c r="I187" i="10"/>
  <c r="L183" i="10"/>
  <c r="L182" i="10" s="1"/>
  <c r="K183" i="10"/>
  <c r="K182" i="10" s="1"/>
  <c r="J183" i="10"/>
  <c r="J182" i="10" s="1"/>
  <c r="I183" i="10"/>
  <c r="I182" i="10" s="1"/>
  <c r="L180" i="10"/>
  <c r="K180" i="10"/>
  <c r="K179" i="10" s="1"/>
  <c r="J180" i="10"/>
  <c r="J179" i="10" s="1"/>
  <c r="I180" i="10"/>
  <c r="I179" i="10" s="1"/>
  <c r="L179" i="10"/>
  <c r="L172" i="10"/>
  <c r="K172" i="10"/>
  <c r="K171" i="10" s="1"/>
  <c r="J172" i="10"/>
  <c r="J171" i="10" s="1"/>
  <c r="I172" i="10"/>
  <c r="I171" i="10" s="1"/>
  <c r="L171" i="10"/>
  <c r="L167" i="10"/>
  <c r="L166" i="10" s="1"/>
  <c r="L165" i="10" s="1"/>
  <c r="K167" i="10"/>
  <c r="K166" i="10" s="1"/>
  <c r="K165" i="10" s="1"/>
  <c r="J167" i="10"/>
  <c r="J166" i="10" s="1"/>
  <c r="I167" i="10"/>
  <c r="I166" i="10" s="1"/>
  <c r="L163" i="10"/>
  <c r="L162" i="10" s="1"/>
  <c r="L161" i="10" s="1"/>
  <c r="K163" i="10"/>
  <c r="K162" i="10" s="1"/>
  <c r="K161" i="10" s="1"/>
  <c r="J163" i="10"/>
  <c r="I163" i="10"/>
  <c r="J162" i="10"/>
  <c r="J161" i="10" s="1"/>
  <c r="I162" i="10"/>
  <c r="I161" i="10"/>
  <c r="L158" i="10"/>
  <c r="K158" i="10"/>
  <c r="K157" i="10" s="1"/>
  <c r="J158" i="10"/>
  <c r="J157" i="10" s="1"/>
  <c r="I158" i="10"/>
  <c r="L157" i="10"/>
  <c r="I157" i="10"/>
  <c r="L153" i="10"/>
  <c r="L152" i="10" s="1"/>
  <c r="L151" i="10" s="1"/>
  <c r="L150" i="10" s="1"/>
  <c r="K153" i="10"/>
  <c r="K152" i="10" s="1"/>
  <c r="K151" i="10" s="1"/>
  <c r="K150" i="10" s="1"/>
  <c r="J153" i="10"/>
  <c r="I153" i="10"/>
  <c r="I152" i="10" s="1"/>
  <c r="J152" i="10"/>
  <c r="L147" i="10"/>
  <c r="L146" i="10" s="1"/>
  <c r="L145" i="10" s="1"/>
  <c r="K147" i="10"/>
  <c r="K146" i="10" s="1"/>
  <c r="K145" i="10" s="1"/>
  <c r="J147" i="10"/>
  <c r="J146" i="10" s="1"/>
  <c r="J145" i="10" s="1"/>
  <c r="I147" i="10"/>
  <c r="I146" i="10" s="1"/>
  <c r="I145" i="10" s="1"/>
  <c r="L143" i="10"/>
  <c r="K143" i="10"/>
  <c r="K142" i="10" s="1"/>
  <c r="J143" i="10"/>
  <c r="J142" i="10" s="1"/>
  <c r="I143" i="10"/>
  <c r="L142" i="10"/>
  <c r="I142" i="10"/>
  <c r="L139" i="10"/>
  <c r="L138" i="10" s="1"/>
  <c r="L137" i="10" s="1"/>
  <c r="K139" i="10"/>
  <c r="J139" i="10"/>
  <c r="J138" i="10" s="1"/>
  <c r="J137" i="10" s="1"/>
  <c r="I139" i="10"/>
  <c r="K138" i="10"/>
  <c r="K137" i="10" s="1"/>
  <c r="I138" i="10"/>
  <c r="I137" i="10" s="1"/>
  <c r="L134" i="10"/>
  <c r="L133" i="10" s="1"/>
  <c r="L132" i="10" s="1"/>
  <c r="K134" i="10"/>
  <c r="K133" i="10" s="1"/>
  <c r="K132" i="10" s="1"/>
  <c r="J134" i="10"/>
  <c r="J133" i="10" s="1"/>
  <c r="J132" i="10" s="1"/>
  <c r="I134" i="10"/>
  <c r="I133" i="10" s="1"/>
  <c r="I132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/>
  <c r="I127" i="10" s="1"/>
  <c r="L125" i="10"/>
  <c r="L124" i="10" s="1"/>
  <c r="K125" i="10"/>
  <c r="K124" i="10" s="1"/>
  <c r="K123" i="10" s="1"/>
  <c r="J125" i="10"/>
  <c r="J124" i="10" s="1"/>
  <c r="J123" i="10" s="1"/>
  <c r="I125" i="10"/>
  <c r="I124" i="10"/>
  <c r="I123" i="10" s="1"/>
  <c r="L123" i="10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/>
  <c r="I119" i="10" s="1"/>
  <c r="L117" i="10"/>
  <c r="K117" i="10"/>
  <c r="K116" i="10" s="1"/>
  <c r="K115" i="10" s="1"/>
  <c r="J117" i="10"/>
  <c r="J116" i="10" s="1"/>
  <c r="J115" i="10" s="1"/>
  <c r="I117" i="10"/>
  <c r="L116" i="10"/>
  <c r="L115" i="10" s="1"/>
  <c r="I116" i="10"/>
  <c r="I115" i="10" s="1"/>
  <c r="L112" i="10"/>
  <c r="K112" i="10"/>
  <c r="K111" i="10" s="1"/>
  <c r="K110" i="10" s="1"/>
  <c r="J112" i="10"/>
  <c r="J111" i="10" s="1"/>
  <c r="J110" i="10" s="1"/>
  <c r="I112" i="10"/>
  <c r="I111" i="10" s="1"/>
  <c r="I110" i="10" s="1"/>
  <c r="L111" i="10"/>
  <c r="L110" i="10" s="1"/>
  <c r="L106" i="10"/>
  <c r="L105" i="10" s="1"/>
  <c r="K106" i="10"/>
  <c r="K105" i="10" s="1"/>
  <c r="J106" i="10"/>
  <c r="J105" i="10" s="1"/>
  <c r="I106" i="10"/>
  <c r="I105" i="10" s="1"/>
  <c r="L102" i="10"/>
  <c r="L101" i="10" s="1"/>
  <c r="L100" i="10" s="1"/>
  <c r="K102" i="10"/>
  <c r="K101" i="10" s="1"/>
  <c r="K100" i="10" s="1"/>
  <c r="J102" i="10"/>
  <c r="J101" i="10" s="1"/>
  <c r="J100" i="10" s="1"/>
  <c r="I102" i="10"/>
  <c r="I101" i="10"/>
  <c r="I100" i="10" s="1"/>
  <c r="L97" i="10"/>
  <c r="L96" i="10" s="1"/>
  <c r="L95" i="10" s="1"/>
  <c r="K97" i="10"/>
  <c r="K96" i="10" s="1"/>
  <c r="K95" i="10" s="1"/>
  <c r="J97" i="10"/>
  <c r="J96" i="10" s="1"/>
  <c r="J95" i="10" s="1"/>
  <c r="I97" i="10"/>
  <c r="I96" i="10"/>
  <c r="I95" i="10" s="1"/>
  <c r="L92" i="10"/>
  <c r="L91" i="10" s="1"/>
  <c r="L90" i="10" s="1"/>
  <c r="K92" i="10"/>
  <c r="K91" i="10" s="1"/>
  <c r="K90" i="10" s="1"/>
  <c r="J92" i="10"/>
  <c r="J91" i="10" s="1"/>
  <c r="J90" i="10" s="1"/>
  <c r="I92" i="10"/>
  <c r="I91" i="10"/>
  <c r="I90" i="10" s="1"/>
  <c r="L85" i="10"/>
  <c r="K85" i="10"/>
  <c r="J85" i="10"/>
  <c r="J84" i="10" s="1"/>
  <c r="J83" i="10" s="1"/>
  <c r="J82" i="10" s="1"/>
  <c r="I85" i="10"/>
  <c r="I84" i="10" s="1"/>
  <c r="I83" i="10" s="1"/>
  <c r="I82" i="10" s="1"/>
  <c r="L84" i="10"/>
  <c r="L83" i="10" s="1"/>
  <c r="L82" i="10" s="1"/>
  <c r="K84" i="10"/>
  <c r="K83" i="10" s="1"/>
  <c r="K82" i="10" s="1"/>
  <c r="L80" i="10"/>
  <c r="L79" i="10" s="1"/>
  <c r="L78" i="10" s="1"/>
  <c r="K80" i="10"/>
  <c r="K79" i="10" s="1"/>
  <c r="K78" i="10" s="1"/>
  <c r="J80" i="10"/>
  <c r="I80" i="10"/>
  <c r="J79" i="10"/>
  <c r="J78" i="10" s="1"/>
  <c r="I79" i="10"/>
  <c r="I78" i="10"/>
  <c r="L74" i="10"/>
  <c r="L73" i="10" s="1"/>
  <c r="K74" i="10"/>
  <c r="J74" i="10"/>
  <c r="I74" i="10"/>
  <c r="I73" i="10" s="1"/>
  <c r="K73" i="10"/>
  <c r="J73" i="10"/>
  <c r="L69" i="10"/>
  <c r="K69" i="10"/>
  <c r="J69" i="10"/>
  <c r="J68" i="10" s="1"/>
  <c r="I69" i="10"/>
  <c r="I68" i="10" s="1"/>
  <c r="L68" i="10"/>
  <c r="K68" i="10"/>
  <c r="L64" i="10"/>
  <c r="K64" i="10"/>
  <c r="K63" i="10" s="1"/>
  <c r="K62" i="10" s="1"/>
  <c r="K61" i="10" s="1"/>
  <c r="J64" i="10"/>
  <c r="J63" i="10" s="1"/>
  <c r="I64" i="10"/>
  <c r="I63" i="10" s="1"/>
  <c r="I62" i="10" s="1"/>
  <c r="I61" i="10" s="1"/>
  <c r="L63" i="10"/>
  <c r="L45" i="10"/>
  <c r="L44" i="10" s="1"/>
  <c r="L43" i="10" s="1"/>
  <c r="L42" i="10" s="1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0" i="10"/>
  <c r="L39" i="10" s="1"/>
  <c r="L38" i="10" s="1"/>
  <c r="K40" i="10"/>
  <c r="K39" i="10" s="1"/>
  <c r="K38" i="10" s="1"/>
  <c r="J40" i="10"/>
  <c r="J39" i="10" s="1"/>
  <c r="J38" i="10" s="1"/>
  <c r="I40" i="10"/>
  <c r="I39" i="10" s="1"/>
  <c r="I38" i="10" s="1"/>
  <c r="L36" i="10"/>
  <c r="K36" i="10"/>
  <c r="J36" i="10"/>
  <c r="I36" i="10"/>
  <c r="L34" i="10"/>
  <c r="L33" i="10" s="1"/>
  <c r="L32" i="10" s="1"/>
  <c r="K34" i="10"/>
  <c r="K33" i="10" s="1"/>
  <c r="K32" i="10" s="1"/>
  <c r="J34" i="10"/>
  <c r="J33" i="10" s="1"/>
  <c r="J32" i="10" s="1"/>
  <c r="I34" i="10"/>
  <c r="I33" i="10" s="1"/>
  <c r="I32" i="10" s="1"/>
  <c r="L357" i="3"/>
  <c r="L356" i="3" s="1"/>
  <c r="K357" i="3"/>
  <c r="K356" i="3" s="1"/>
  <c r="J357" i="3"/>
  <c r="J356" i="3" s="1"/>
  <c r="I357" i="3"/>
  <c r="I356" i="3" s="1"/>
  <c r="L354" i="3"/>
  <c r="L353" i="3" s="1"/>
  <c r="K354" i="3"/>
  <c r="J354" i="3"/>
  <c r="J353" i="3" s="1"/>
  <c r="I354" i="3"/>
  <c r="I353" i="3" s="1"/>
  <c r="K353" i="3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 s="1"/>
  <c r="L343" i="3"/>
  <c r="L342" i="3" s="1"/>
  <c r="K343" i="3"/>
  <c r="J343" i="3"/>
  <c r="I343" i="3"/>
  <c r="K342" i="3"/>
  <c r="J342" i="3"/>
  <c r="I342" i="3"/>
  <c r="L339" i="3"/>
  <c r="K339" i="3"/>
  <c r="K338" i="3" s="1"/>
  <c r="J339" i="3"/>
  <c r="J338" i="3" s="1"/>
  <c r="I339" i="3"/>
  <c r="I338" i="3" s="1"/>
  <c r="L338" i="3"/>
  <c r="L335" i="3"/>
  <c r="K335" i="3"/>
  <c r="J335" i="3"/>
  <c r="I335" i="3"/>
  <c r="L332" i="3"/>
  <c r="K332" i="3"/>
  <c r="J332" i="3"/>
  <c r="I332" i="3"/>
  <c r="L330" i="3"/>
  <c r="L329" i="3" s="1"/>
  <c r="K330" i="3"/>
  <c r="K329" i="3" s="1"/>
  <c r="J330" i="3"/>
  <c r="I330" i="3"/>
  <c r="P329" i="3"/>
  <c r="O329" i="3"/>
  <c r="N329" i="3"/>
  <c r="M329" i="3"/>
  <c r="J329" i="3"/>
  <c r="I329" i="3"/>
  <c r="L325" i="3"/>
  <c r="L324" i="3" s="1"/>
  <c r="K325" i="3"/>
  <c r="K324" i="3" s="1"/>
  <c r="J325" i="3"/>
  <c r="J324" i="3" s="1"/>
  <c r="I325" i="3"/>
  <c r="I324" i="3" s="1"/>
  <c r="L322" i="3"/>
  <c r="L321" i="3" s="1"/>
  <c r="K322" i="3"/>
  <c r="J322" i="3"/>
  <c r="I322" i="3"/>
  <c r="I321" i="3" s="1"/>
  <c r="K321" i="3"/>
  <c r="J321" i="3"/>
  <c r="L319" i="3"/>
  <c r="K319" i="3"/>
  <c r="K318" i="3" s="1"/>
  <c r="J319" i="3"/>
  <c r="J318" i="3" s="1"/>
  <c r="I319" i="3"/>
  <c r="I318" i="3" s="1"/>
  <c r="L318" i="3"/>
  <c r="L315" i="3"/>
  <c r="L314" i="3" s="1"/>
  <c r="K315" i="3"/>
  <c r="K314" i="3" s="1"/>
  <c r="J315" i="3"/>
  <c r="J314" i="3" s="1"/>
  <c r="I315" i="3"/>
  <c r="I314" i="3" s="1"/>
  <c r="L311" i="3"/>
  <c r="L310" i="3" s="1"/>
  <c r="K311" i="3"/>
  <c r="J311" i="3"/>
  <c r="I311" i="3"/>
  <c r="I310" i="3" s="1"/>
  <c r="K310" i="3"/>
  <c r="J310" i="3"/>
  <c r="L307" i="3"/>
  <c r="K307" i="3"/>
  <c r="K306" i="3" s="1"/>
  <c r="J307" i="3"/>
  <c r="J306" i="3" s="1"/>
  <c r="I307" i="3"/>
  <c r="I306" i="3" s="1"/>
  <c r="L306" i="3"/>
  <c r="L303" i="3"/>
  <c r="K303" i="3"/>
  <c r="J303" i="3"/>
  <c r="I303" i="3"/>
  <c r="L300" i="3"/>
  <c r="K300" i="3"/>
  <c r="J300" i="3"/>
  <c r="I300" i="3"/>
  <c r="L298" i="3"/>
  <c r="K298" i="3"/>
  <c r="K297" i="3" s="1"/>
  <c r="J298" i="3"/>
  <c r="J297" i="3" s="1"/>
  <c r="J296" i="3" s="1"/>
  <c r="I298" i="3"/>
  <c r="L292" i="3"/>
  <c r="L291" i="3" s="1"/>
  <c r="K292" i="3"/>
  <c r="K291" i="3" s="1"/>
  <c r="J292" i="3"/>
  <c r="J291" i="3" s="1"/>
  <c r="I292" i="3"/>
  <c r="I291" i="3"/>
  <c r="L289" i="3"/>
  <c r="L288" i="3" s="1"/>
  <c r="K289" i="3"/>
  <c r="K288" i="3" s="1"/>
  <c r="J289" i="3"/>
  <c r="J288" i="3" s="1"/>
  <c r="I289" i="3"/>
  <c r="I288" i="3" s="1"/>
  <c r="L286" i="3"/>
  <c r="K286" i="3"/>
  <c r="K285" i="3" s="1"/>
  <c r="J286" i="3"/>
  <c r="J285" i="3" s="1"/>
  <c r="I286" i="3"/>
  <c r="I285" i="3" s="1"/>
  <c r="L285" i="3"/>
  <c r="L282" i="3"/>
  <c r="L281" i="3" s="1"/>
  <c r="K282" i="3"/>
  <c r="K281" i="3" s="1"/>
  <c r="J282" i="3"/>
  <c r="J281" i="3" s="1"/>
  <c r="I282" i="3"/>
  <c r="I281" i="3"/>
  <c r="L278" i="3"/>
  <c r="L277" i="3" s="1"/>
  <c r="K278" i="3"/>
  <c r="K277" i="3" s="1"/>
  <c r="J278" i="3"/>
  <c r="J277" i="3" s="1"/>
  <c r="I278" i="3"/>
  <c r="I277" i="3" s="1"/>
  <c r="L274" i="3"/>
  <c r="L273" i="3" s="1"/>
  <c r="K274" i="3"/>
  <c r="K273" i="3" s="1"/>
  <c r="J274" i="3"/>
  <c r="J273" i="3" s="1"/>
  <c r="I274" i="3"/>
  <c r="I273" i="3" s="1"/>
  <c r="L270" i="3"/>
  <c r="K270" i="3"/>
  <c r="J270" i="3"/>
  <c r="I270" i="3"/>
  <c r="L267" i="3"/>
  <c r="K267" i="3"/>
  <c r="J267" i="3"/>
  <c r="I267" i="3"/>
  <c r="L265" i="3"/>
  <c r="L264" i="3" s="1"/>
  <c r="K265" i="3"/>
  <c r="K264" i="3" s="1"/>
  <c r="J265" i="3"/>
  <c r="I265" i="3"/>
  <c r="J264" i="3"/>
  <c r="I264" i="3"/>
  <c r="L260" i="3"/>
  <c r="L259" i="3" s="1"/>
  <c r="K260" i="3"/>
  <c r="J260" i="3"/>
  <c r="I260" i="3"/>
  <c r="K259" i="3"/>
  <c r="J259" i="3"/>
  <c r="I259" i="3"/>
  <c r="L257" i="3"/>
  <c r="K257" i="3"/>
  <c r="J257" i="3"/>
  <c r="J256" i="3" s="1"/>
  <c r="I257" i="3"/>
  <c r="I256" i="3" s="1"/>
  <c r="L256" i="3"/>
  <c r="K256" i="3"/>
  <c r="L254" i="3"/>
  <c r="L253" i="3" s="1"/>
  <c r="K254" i="3"/>
  <c r="K253" i="3" s="1"/>
  <c r="J254" i="3"/>
  <c r="J253" i="3" s="1"/>
  <c r="I254" i="3"/>
  <c r="I253" i="3"/>
  <c r="L250" i="3"/>
  <c r="L249" i="3" s="1"/>
  <c r="K250" i="3"/>
  <c r="J250" i="3"/>
  <c r="I250" i="3"/>
  <c r="K249" i="3"/>
  <c r="J249" i="3"/>
  <c r="I249" i="3"/>
  <c r="L246" i="3"/>
  <c r="K246" i="3"/>
  <c r="K245" i="3" s="1"/>
  <c r="J246" i="3"/>
  <c r="J245" i="3" s="1"/>
  <c r="I246" i="3"/>
  <c r="I245" i="3" s="1"/>
  <c r="L245" i="3"/>
  <c r="L242" i="3"/>
  <c r="L241" i="3" s="1"/>
  <c r="K242" i="3"/>
  <c r="K241" i="3" s="1"/>
  <c r="J242" i="3"/>
  <c r="J241" i="3" s="1"/>
  <c r="I242" i="3"/>
  <c r="I241" i="3" s="1"/>
  <c r="L238" i="3"/>
  <c r="K238" i="3"/>
  <c r="J238" i="3"/>
  <c r="I238" i="3"/>
  <c r="L235" i="3"/>
  <c r="K235" i="3"/>
  <c r="J235" i="3"/>
  <c r="I235" i="3"/>
  <c r="L233" i="3"/>
  <c r="L232" i="3" s="1"/>
  <c r="K233" i="3"/>
  <c r="K232" i="3" s="1"/>
  <c r="J233" i="3"/>
  <c r="J232" i="3" s="1"/>
  <c r="J231" i="3" s="1"/>
  <c r="I233" i="3"/>
  <c r="I232" i="3" s="1"/>
  <c r="L226" i="3"/>
  <c r="L225" i="3" s="1"/>
  <c r="L224" i="3" s="1"/>
  <c r="K226" i="3"/>
  <c r="J226" i="3"/>
  <c r="J225" i="3" s="1"/>
  <c r="J224" i="3" s="1"/>
  <c r="I226" i="3"/>
  <c r="I225" i="3" s="1"/>
  <c r="I224" i="3" s="1"/>
  <c r="K225" i="3"/>
  <c r="K224" i="3" s="1"/>
  <c r="L222" i="3"/>
  <c r="L221" i="3" s="1"/>
  <c r="L220" i="3" s="1"/>
  <c r="K222" i="3"/>
  <c r="J222" i="3"/>
  <c r="I222" i="3"/>
  <c r="K221" i="3"/>
  <c r="K220" i="3" s="1"/>
  <c r="J221" i="3"/>
  <c r="J220" i="3" s="1"/>
  <c r="I221" i="3"/>
  <c r="I220" i="3" s="1"/>
  <c r="L213" i="3"/>
  <c r="L212" i="3" s="1"/>
  <c r="K213" i="3"/>
  <c r="K212" i="3" s="1"/>
  <c r="J213" i="3"/>
  <c r="J212" i="3" s="1"/>
  <c r="I213" i="3"/>
  <c r="P212" i="3"/>
  <c r="O212" i="3"/>
  <c r="N212" i="3"/>
  <c r="M212" i="3"/>
  <c r="I212" i="3"/>
  <c r="L210" i="3"/>
  <c r="L209" i="3" s="1"/>
  <c r="L208" i="3" s="1"/>
  <c r="K210" i="3"/>
  <c r="J210" i="3"/>
  <c r="J209" i="3" s="1"/>
  <c r="I210" i="3"/>
  <c r="K209" i="3"/>
  <c r="K208" i="3" s="1"/>
  <c r="I209" i="3"/>
  <c r="I208" i="3" s="1"/>
  <c r="L203" i="3"/>
  <c r="L202" i="3" s="1"/>
  <c r="L201" i="3" s="1"/>
  <c r="K203" i="3"/>
  <c r="J203" i="3"/>
  <c r="J202" i="3" s="1"/>
  <c r="J201" i="3" s="1"/>
  <c r="I203" i="3"/>
  <c r="K202" i="3"/>
  <c r="K201" i="3" s="1"/>
  <c r="I202" i="3"/>
  <c r="I201" i="3" s="1"/>
  <c r="L199" i="3"/>
  <c r="L198" i="3" s="1"/>
  <c r="K199" i="3"/>
  <c r="J199" i="3"/>
  <c r="J198" i="3" s="1"/>
  <c r="I199" i="3"/>
  <c r="K198" i="3"/>
  <c r="I198" i="3"/>
  <c r="L194" i="3"/>
  <c r="K194" i="3"/>
  <c r="J194" i="3"/>
  <c r="J193" i="3" s="1"/>
  <c r="I194" i="3"/>
  <c r="I193" i="3" s="1"/>
  <c r="L193" i="3"/>
  <c r="K193" i="3"/>
  <c r="L188" i="3"/>
  <c r="L187" i="3" s="1"/>
  <c r="K188" i="3"/>
  <c r="K187" i="3" s="1"/>
  <c r="J188" i="3"/>
  <c r="J187" i="3" s="1"/>
  <c r="I188" i="3"/>
  <c r="I187" i="3" s="1"/>
  <c r="L183" i="3"/>
  <c r="L182" i="3" s="1"/>
  <c r="K183" i="3"/>
  <c r="J183" i="3"/>
  <c r="J182" i="3" s="1"/>
  <c r="I183" i="3"/>
  <c r="K182" i="3"/>
  <c r="I182" i="3"/>
  <c r="L180" i="3"/>
  <c r="K180" i="3"/>
  <c r="J180" i="3"/>
  <c r="J179" i="3" s="1"/>
  <c r="I180" i="3"/>
  <c r="I179" i="3" s="1"/>
  <c r="L179" i="3"/>
  <c r="K179" i="3"/>
  <c r="L172" i="3"/>
  <c r="L171" i="3" s="1"/>
  <c r="K172" i="3"/>
  <c r="K171" i="3" s="1"/>
  <c r="J172" i="3"/>
  <c r="J171" i="3" s="1"/>
  <c r="I172" i="3"/>
  <c r="I171" i="3" s="1"/>
  <c r="L167" i="3"/>
  <c r="L166" i="3" s="1"/>
  <c r="L165" i="3" s="1"/>
  <c r="K167" i="3"/>
  <c r="J167" i="3"/>
  <c r="J166" i="3" s="1"/>
  <c r="J165" i="3" s="1"/>
  <c r="I167" i="3"/>
  <c r="K166" i="3"/>
  <c r="I166" i="3"/>
  <c r="I165" i="3" s="1"/>
  <c r="L163" i="3"/>
  <c r="L162" i="3" s="1"/>
  <c r="L161" i="3" s="1"/>
  <c r="K163" i="3"/>
  <c r="J163" i="3"/>
  <c r="J162" i="3" s="1"/>
  <c r="J161" i="3" s="1"/>
  <c r="I163" i="3"/>
  <c r="K162" i="3"/>
  <c r="K161" i="3" s="1"/>
  <c r="I162" i="3"/>
  <c r="I161" i="3" s="1"/>
  <c r="I160" i="3" s="1"/>
  <c r="L158" i="3"/>
  <c r="L157" i="3" s="1"/>
  <c r="K158" i="3"/>
  <c r="K157" i="3" s="1"/>
  <c r="J158" i="3"/>
  <c r="J157" i="3" s="1"/>
  <c r="I158" i="3"/>
  <c r="I157" i="3"/>
  <c r="L153" i="3"/>
  <c r="L152" i="3" s="1"/>
  <c r="K153" i="3"/>
  <c r="K152" i="3" s="1"/>
  <c r="K151" i="3" s="1"/>
  <c r="K150" i="3" s="1"/>
  <c r="J153" i="3"/>
  <c r="I153" i="3"/>
  <c r="I152" i="3" s="1"/>
  <c r="I151" i="3" s="1"/>
  <c r="I150" i="3" s="1"/>
  <c r="J152" i="3"/>
  <c r="L147" i="3"/>
  <c r="L146" i="3" s="1"/>
  <c r="L145" i="3" s="1"/>
  <c r="K147" i="3"/>
  <c r="K146" i="3" s="1"/>
  <c r="K145" i="3" s="1"/>
  <c r="J147" i="3"/>
  <c r="J146" i="3" s="1"/>
  <c r="J145" i="3" s="1"/>
  <c r="I147" i="3"/>
  <c r="I146" i="3" s="1"/>
  <c r="I145" i="3" s="1"/>
  <c r="L143" i="3"/>
  <c r="L142" i="3" s="1"/>
  <c r="K143" i="3"/>
  <c r="K142" i="3" s="1"/>
  <c r="J143" i="3"/>
  <c r="J142" i="3" s="1"/>
  <c r="I143" i="3"/>
  <c r="I142" i="3"/>
  <c r="L139" i="3"/>
  <c r="L138" i="3" s="1"/>
  <c r="L137" i="3" s="1"/>
  <c r="K139" i="3"/>
  <c r="K138" i="3" s="1"/>
  <c r="K137" i="3" s="1"/>
  <c r="J139" i="3"/>
  <c r="J138" i="3" s="1"/>
  <c r="J137" i="3" s="1"/>
  <c r="I139" i="3"/>
  <c r="I138" i="3" s="1"/>
  <c r="I137" i="3" s="1"/>
  <c r="L134" i="3"/>
  <c r="L133" i="3" s="1"/>
  <c r="L132" i="3" s="1"/>
  <c r="K134" i="3"/>
  <c r="K133" i="3" s="1"/>
  <c r="K132" i="3" s="1"/>
  <c r="J134" i="3"/>
  <c r="I134" i="3"/>
  <c r="I133" i="3" s="1"/>
  <c r="I132" i="3" s="1"/>
  <c r="J133" i="3"/>
  <c r="J132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 s="1"/>
  <c r="I123" i="3" s="1"/>
  <c r="L121" i="3"/>
  <c r="L120" i="3" s="1"/>
  <c r="K121" i="3"/>
  <c r="K120" i="3" s="1"/>
  <c r="K119" i="3" s="1"/>
  <c r="J121" i="3"/>
  <c r="J120" i="3" s="1"/>
  <c r="J119" i="3" s="1"/>
  <c r="I121" i="3"/>
  <c r="I120" i="3"/>
  <c r="I119" i="3" s="1"/>
  <c r="L119" i="3"/>
  <c r="L117" i="3"/>
  <c r="L116" i="3" s="1"/>
  <c r="L115" i="3" s="1"/>
  <c r="K117" i="3"/>
  <c r="K116" i="3" s="1"/>
  <c r="K115" i="3" s="1"/>
  <c r="J117" i="3"/>
  <c r="J116" i="3" s="1"/>
  <c r="J115" i="3" s="1"/>
  <c r="I117" i="3"/>
  <c r="I116" i="3" s="1"/>
  <c r="I115" i="3" s="1"/>
  <c r="L112" i="3"/>
  <c r="L111" i="3" s="1"/>
  <c r="L110" i="3" s="1"/>
  <c r="K112" i="3"/>
  <c r="K111" i="3" s="1"/>
  <c r="K110" i="3" s="1"/>
  <c r="J112" i="3"/>
  <c r="J111" i="3" s="1"/>
  <c r="J110" i="3" s="1"/>
  <c r="I112" i="3"/>
  <c r="I111" i="3" s="1"/>
  <c r="I110" i="3" s="1"/>
  <c r="I109" i="3" s="1"/>
  <c r="L106" i="3"/>
  <c r="K106" i="3"/>
  <c r="J106" i="3"/>
  <c r="J105" i="3" s="1"/>
  <c r="I106" i="3"/>
  <c r="I105" i="3" s="1"/>
  <c r="L105" i="3"/>
  <c r="K105" i="3"/>
  <c r="L102" i="3"/>
  <c r="K102" i="3"/>
  <c r="K101" i="3" s="1"/>
  <c r="K100" i="3" s="1"/>
  <c r="J102" i="3"/>
  <c r="J101" i="3" s="1"/>
  <c r="J100" i="3" s="1"/>
  <c r="I102" i="3"/>
  <c r="I101" i="3" s="1"/>
  <c r="I100" i="3" s="1"/>
  <c r="L101" i="3"/>
  <c r="L100" i="3" s="1"/>
  <c r="L97" i="3"/>
  <c r="L96" i="3" s="1"/>
  <c r="L95" i="3" s="1"/>
  <c r="K97" i="3"/>
  <c r="K96" i="3" s="1"/>
  <c r="K95" i="3" s="1"/>
  <c r="J97" i="3"/>
  <c r="J96" i="3" s="1"/>
  <c r="J95" i="3" s="1"/>
  <c r="I97" i="3"/>
  <c r="I96" i="3" s="1"/>
  <c r="I95" i="3" s="1"/>
  <c r="L92" i="3"/>
  <c r="K92" i="3"/>
  <c r="K91" i="3" s="1"/>
  <c r="K90" i="3" s="1"/>
  <c r="K89" i="3" s="1"/>
  <c r="J92" i="3"/>
  <c r="J91" i="3" s="1"/>
  <c r="J90" i="3" s="1"/>
  <c r="I92" i="3"/>
  <c r="L91" i="3"/>
  <c r="L90" i="3" s="1"/>
  <c r="I91" i="3"/>
  <c r="I90" i="3" s="1"/>
  <c r="L85" i="3"/>
  <c r="L84" i="3" s="1"/>
  <c r="L83" i="3" s="1"/>
  <c r="L82" i="3" s="1"/>
  <c r="K85" i="3"/>
  <c r="K84" i="3" s="1"/>
  <c r="K83" i="3" s="1"/>
  <c r="K82" i="3" s="1"/>
  <c r="J85" i="3"/>
  <c r="I85" i="3"/>
  <c r="I84" i="3" s="1"/>
  <c r="I83" i="3" s="1"/>
  <c r="I82" i="3" s="1"/>
  <c r="J84" i="3"/>
  <c r="J83" i="3" s="1"/>
  <c r="J82" i="3" s="1"/>
  <c r="L80" i="3"/>
  <c r="L79" i="3" s="1"/>
  <c r="L78" i="3" s="1"/>
  <c r="K80" i="3"/>
  <c r="J80" i="3"/>
  <c r="J79" i="3" s="1"/>
  <c r="J78" i="3" s="1"/>
  <c r="I80" i="3"/>
  <c r="K79" i="3"/>
  <c r="K78" i="3" s="1"/>
  <c r="I79" i="3"/>
  <c r="I78" i="3" s="1"/>
  <c r="L74" i="3"/>
  <c r="L73" i="3" s="1"/>
  <c r="K74" i="3"/>
  <c r="J74" i="3"/>
  <c r="J73" i="3" s="1"/>
  <c r="I74" i="3"/>
  <c r="K73" i="3"/>
  <c r="I73" i="3"/>
  <c r="L69" i="3"/>
  <c r="K69" i="3"/>
  <c r="K68" i="3" s="1"/>
  <c r="J69" i="3"/>
  <c r="I69" i="3"/>
  <c r="I68" i="3" s="1"/>
  <c r="L68" i="3"/>
  <c r="J68" i="3"/>
  <c r="L64" i="3"/>
  <c r="L63" i="3" s="1"/>
  <c r="K64" i="3"/>
  <c r="K63" i="3" s="1"/>
  <c r="J64" i="3"/>
  <c r="J63" i="3" s="1"/>
  <c r="I64" i="3"/>
  <c r="I63" i="3" s="1"/>
  <c r="I62" i="3" s="1"/>
  <c r="I61" i="3" s="1"/>
  <c r="L45" i="3"/>
  <c r="L44" i="3" s="1"/>
  <c r="L43" i="3" s="1"/>
  <c r="L42" i="3" s="1"/>
  <c r="K45" i="3"/>
  <c r="J45" i="3"/>
  <c r="J44" i="3" s="1"/>
  <c r="J43" i="3" s="1"/>
  <c r="J42" i="3" s="1"/>
  <c r="I45" i="3"/>
  <c r="I44" i="3" s="1"/>
  <c r="I43" i="3" s="1"/>
  <c r="I42" i="3" s="1"/>
  <c r="K44" i="3"/>
  <c r="K43" i="3"/>
  <c r="K42" i="3" s="1"/>
  <c r="L40" i="3"/>
  <c r="L39" i="3" s="1"/>
  <c r="L38" i="3" s="1"/>
  <c r="L31" i="3" s="1"/>
  <c r="K40" i="3"/>
  <c r="J40" i="3"/>
  <c r="I40" i="3"/>
  <c r="I39" i="3" s="1"/>
  <c r="I38" i="3" s="1"/>
  <c r="K39" i="3"/>
  <c r="K38" i="3" s="1"/>
  <c r="J39" i="3"/>
  <c r="J38" i="3" s="1"/>
  <c r="J31" i="3" s="1"/>
  <c r="L36" i="3"/>
  <c r="K36" i="3"/>
  <c r="J36" i="3"/>
  <c r="I36" i="3"/>
  <c r="L34" i="3"/>
  <c r="K34" i="3"/>
  <c r="K33" i="3" s="1"/>
  <c r="K32" i="3" s="1"/>
  <c r="J34" i="3"/>
  <c r="I34" i="3"/>
  <c r="I33" i="3" s="1"/>
  <c r="I32" i="3" s="1"/>
  <c r="L33" i="3"/>
  <c r="J33" i="3"/>
  <c r="L32" i="3"/>
  <c r="J32" i="3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L32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K330" i="6"/>
  <c r="K329" i="6" s="1"/>
  <c r="J330" i="6"/>
  <c r="J329" i="6" s="1"/>
  <c r="I330" i="6"/>
  <c r="P329" i="6"/>
  <c r="O329" i="6"/>
  <c r="N329" i="6"/>
  <c r="M329" i="6"/>
  <c r="L329" i="6"/>
  <c r="I329" i="6"/>
  <c r="L325" i="6"/>
  <c r="L324" i="6" s="1"/>
  <c r="K325" i="6"/>
  <c r="K324" i="6" s="1"/>
  <c r="J325" i="6"/>
  <c r="J324" i="6" s="1"/>
  <c r="I325" i="6"/>
  <c r="I324" i="6" s="1"/>
  <c r="L322" i="6"/>
  <c r="L321" i="6" s="1"/>
  <c r="K322" i="6"/>
  <c r="J322" i="6"/>
  <c r="J321" i="6" s="1"/>
  <c r="I322" i="6"/>
  <c r="K321" i="6"/>
  <c r="I321" i="6"/>
  <c r="L319" i="6"/>
  <c r="L318" i="6" s="1"/>
  <c r="K319" i="6"/>
  <c r="J319" i="6"/>
  <c r="I319" i="6"/>
  <c r="I318" i="6" s="1"/>
  <c r="K318" i="6"/>
  <c r="J318" i="6"/>
  <c r="L315" i="6"/>
  <c r="K315" i="6"/>
  <c r="K314" i="6" s="1"/>
  <c r="J315" i="6"/>
  <c r="J314" i="6" s="1"/>
  <c r="I315" i="6"/>
  <c r="L314" i="6"/>
  <c r="I314" i="6"/>
  <c r="L311" i="6"/>
  <c r="L310" i="6" s="1"/>
  <c r="K311" i="6"/>
  <c r="J311" i="6"/>
  <c r="I311" i="6"/>
  <c r="K310" i="6"/>
  <c r="J310" i="6"/>
  <c r="I310" i="6"/>
  <c r="L307" i="6"/>
  <c r="K307" i="6"/>
  <c r="J307" i="6"/>
  <c r="I307" i="6"/>
  <c r="I306" i="6" s="1"/>
  <c r="L306" i="6"/>
  <c r="K306" i="6"/>
  <c r="J306" i="6"/>
  <c r="L303" i="6"/>
  <c r="K303" i="6"/>
  <c r="J303" i="6"/>
  <c r="J297" i="6" s="1"/>
  <c r="J296" i="6" s="1"/>
  <c r="I303" i="6"/>
  <c r="L300" i="6"/>
  <c r="K300" i="6"/>
  <c r="J300" i="6"/>
  <c r="I300" i="6"/>
  <c r="L298" i="6"/>
  <c r="L297" i="6" s="1"/>
  <c r="L296" i="6" s="1"/>
  <c r="L295" i="6" s="1"/>
  <c r="K298" i="6"/>
  <c r="J298" i="6"/>
  <c r="I298" i="6"/>
  <c r="K297" i="6"/>
  <c r="L292" i="6"/>
  <c r="L291" i="6" s="1"/>
  <c r="K292" i="6"/>
  <c r="K291" i="6" s="1"/>
  <c r="J292" i="6"/>
  <c r="J291" i="6" s="1"/>
  <c r="I292" i="6"/>
  <c r="I291" i="6" s="1"/>
  <c r="L289" i="6"/>
  <c r="L288" i="6" s="1"/>
  <c r="K289" i="6"/>
  <c r="J289" i="6"/>
  <c r="J288" i="6" s="1"/>
  <c r="I289" i="6"/>
  <c r="K288" i="6"/>
  <c r="I288" i="6"/>
  <c r="L286" i="6"/>
  <c r="K286" i="6"/>
  <c r="J286" i="6"/>
  <c r="J285" i="6" s="1"/>
  <c r="I286" i="6"/>
  <c r="I285" i="6" s="1"/>
  <c r="L285" i="6"/>
  <c r="K285" i="6"/>
  <c r="L282" i="6"/>
  <c r="K282" i="6"/>
  <c r="K281" i="6" s="1"/>
  <c r="J282" i="6"/>
  <c r="J281" i="6" s="1"/>
  <c r="I282" i="6"/>
  <c r="I281" i="6" s="1"/>
  <c r="L281" i="6"/>
  <c r="L278" i="6"/>
  <c r="L277" i="6" s="1"/>
  <c r="K278" i="6"/>
  <c r="J278" i="6"/>
  <c r="J277" i="6" s="1"/>
  <c r="I278" i="6"/>
  <c r="K277" i="6"/>
  <c r="I277" i="6"/>
  <c r="L274" i="6"/>
  <c r="L273" i="6" s="1"/>
  <c r="K274" i="6"/>
  <c r="J274" i="6"/>
  <c r="I274" i="6"/>
  <c r="I273" i="6" s="1"/>
  <c r="K273" i="6"/>
  <c r="J273" i="6"/>
  <c r="L270" i="6"/>
  <c r="K270" i="6"/>
  <c r="J270" i="6"/>
  <c r="I270" i="6"/>
  <c r="L267" i="6"/>
  <c r="K267" i="6"/>
  <c r="J267" i="6"/>
  <c r="I267" i="6"/>
  <c r="L265" i="6"/>
  <c r="L264" i="6" s="1"/>
  <c r="K265" i="6"/>
  <c r="J265" i="6"/>
  <c r="J264" i="6" s="1"/>
  <c r="J263" i="6" s="1"/>
  <c r="I265" i="6"/>
  <c r="K264" i="6"/>
  <c r="I264" i="6"/>
  <c r="L260" i="6"/>
  <c r="L259" i="6" s="1"/>
  <c r="K260" i="6"/>
  <c r="J260" i="6"/>
  <c r="I260" i="6"/>
  <c r="K259" i="6"/>
  <c r="J259" i="6"/>
  <c r="I259" i="6"/>
  <c r="L257" i="6"/>
  <c r="K257" i="6"/>
  <c r="J257" i="6"/>
  <c r="I257" i="6"/>
  <c r="I256" i="6" s="1"/>
  <c r="L256" i="6"/>
  <c r="K256" i="6"/>
  <c r="J256" i="6"/>
  <c r="L254" i="6"/>
  <c r="K254" i="6"/>
  <c r="K253" i="6" s="1"/>
  <c r="J254" i="6"/>
  <c r="J253" i="6" s="1"/>
  <c r="I254" i="6"/>
  <c r="I253" i="6" s="1"/>
  <c r="L253" i="6"/>
  <c r="L250" i="6"/>
  <c r="L249" i="6" s="1"/>
  <c r="K250" i="6"/>
  <c r="K249" i="6" s="1"/>
  <c r="J250" i="6"/>
  <c r="J249" i="6" s="1"/>
  <c r="I250" i="6"/>
  <c r="I249" i="6" s="1"/>
  <c r="L246" i="6"/>
  <c r="L245" i="6" s="1"/>
  <c r="K246" i="6"/>
  <c r="K245" i="6" s="1"/>
  <c r="J246" i="6"/>
  <c r="J245" i="6" s="1"/>
  <c r="I246" i="6"/>
  <c r="I245" i="6" s="1"/>
  <c r="L242" i="6"/>
  <c r="L241" i="6" s="1"/>
  <c r="K242" i="6"/>
  <c r="K241" i="6" s="1"/>
  <c r="J242" i="6"/>
  <c r="J241" i="6" s="1"/>
  <c r="I242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I232" i="6" s="1"/>
  <c r="L232" i="6"/>
  <c r="K232" i="6"/>
  <c r="J232" i="6"/>
  <c r="L226" i="6"/>
  <c r="L225" i="6" s="1"/>
  <c r="L224" i="6" s="1"/>
  <c r="K226" i="6"/>
  <c r="J226" i="6"/>
  <c r="J225" i="6" s="1"/>
  <c r="J224" i="6" s="1"/>
  <c r="I226" i="6"/>
  <c r="K225" i="6"/>
  <c r="K224" i="6" s="1"/>
  <c r="I225" i="6"/>
  <c r="I224" i="6" s="1"/>
  <c r="L222" i="6"/>
  <c r="L221" i="6" s="1"/>
  <c r="L220" i="6" s="1"/>
  <c r="K222" i="6"/>
  <c r="J222" i="6"/>
  <c r="J221" i="6" s="1"/>
  <c r="J220" i="6" s="1"/>
  <c r="I222" i="6"/>
  <c r="K221" i="6"/>
  <c r="K220" i="6" s="1"/>
  <c r="I221" i="6"/>
  <c r="I220" i="6" s="1"/>
  <c r="L213" i="6"/>
  <c r="L212" i="6" s="1"/>
  <c r="K213" i="6"/>
  <c r="J213" i="6"/>
  <c r="J212" i="6" s="1"/>
  <c r="I213" i="6"/>
  <c r="P212" i="6"/>
  <c r="O212" i="6"/>
  <c r="N212" i="6"/>
  <c r="M212" i="6"/>
  <c r="K212" i="6"/>
  <c r="I212" i="6"/>
  <c r="L210" i="6"/>
  <c r="L209" i="6" s="1"/>
  <c r="K210" i="6"/>
  <c r="K209" i="6" s="1"/>
  <c r="K208" i="6" s="1"/>
  <c r="J210" i="6"/>
  <c r="I210" i="6"/>
  <c r="J209" i="6"/>
  <c r="I209" i="6"/>
  <c r="I208" i="6"/>
  <c r="L203" i="6"/>
  <c r="L202" i="6" s="1"/>
  <c r="L201" i="6" s="1"/>
  <c r="K203" i="6"/>
  <c r="J203" i="6"/>
  <c r="I203" i="6"/>
  <c r="K202" i="6"/>
  <c r="K201" i="6" s="1"/>
  <c r="J202" i="6"/>
  <c r="J201" i="6" s="1"/>
  <c r="I202" i="6"/>
  <c r="I201" i="6" s="1"/>
  <c r="L199" i="6"/>
  <c r="L198" i="6" s="1"/>
  <c r="K199" i="6"/>
  <c r="J199" i="6"/>
  <c r="J198" i="6" s="1"/>
  <c r="I199" i="6"/>
  <c r="I198" i="6" s="1"/>
  <c r="K198" i="6"/>
  <c r="L194" i="6"/>
  <c r="K194" i="6"/>
  <c r="K193" i="6" s="1"/>
  <c r="J194" i="6"/>
  <c r="J193" i="6" s="1"/>
  <c r="I194" i="6"/>
  <c r="I193" i="6" s="1"/>
  <c r="L193" i="6"/>
  <c r="L188" i="6"/>
  <c r="K188" i="6"/>
  <c r="K187" i="6" s="1"/>
  <c r="J188" i="6"/>
  <c r="J187" i="6" s="1"/>
  <c r="I188" i="6"/>
  <c r="L187" i="6"/>
  <c r="I187" i="6"/>
  <c r="L183" i="6"/>
  <c r="L182" i="6" s="1"/>
  <c r="K183" i="6"/>
  <c r="K182" i="6" s="1"/>
  <c r="J183" i="6"/>
  <c r="J182" i="6" s="1"/>
  <c r="I183" i="6"/>
  <c r="I182" i="6"/>
  <c r="L180" i="6"/>
  <c r="L179" i="6" s="1"/>
  <c r="K180" i="6"/>
  <c r="K179" i="6" s="1"/>
  <c r="J180" i="6"/>
  <c r="I180" i="6"/>
  <c r="I179" i="6" s="1"/>
  <c r="J179" i="6"/>
  <c r="L172" i="6"/>
  <c r="L171" i="6" s="1"/>
  <c r="K172" i="6"/>
  <c r="K171" i="6" s="1"/>
  <c r="J172" i="6"/>
  <c r="J171" i="6" s="1"/>
  <c r="I172" i="6"/>
  <c r="I171" i="6" s="1"/>
  <c r="L167" i="6"/>
  <c r="L166" i="6" s="1"/>
  <c r="L165" i="6" s="1"/>
  <c r="K167" i="6"/>
  <c r="K166" i="6" s="1"/>
  <c r="K165" i="6" s="1"/>
  <c r="J167" i="6"/>
  <c r="J166" i="6" s="1"/>
  <c r="J165" i="6" s="1"/>
  <c r="I167" i="6"/>
  <c r="I166" i="6"/>
  <c r="I165" i="6" s="1"/>
  <c r="L163" i="6"/>
  <c r="L162" i="6" s="1"/>
  <c r="L161" i="6" s="1"/>
  <c r="K163" i="6"/>
  <c r="J163" i="6"/>
  <c r="I163" i="6"/>
  <c r="K162" i="6"/>
  <c r="K161" i="6" s="1"/>
  <c r="K160" i="6" s="1"/>
  <c r="J162" i="6"/>
  <c r="J161" i="6" s="1"/>
  <c r="I162" i="6"/>
  <c r="I161" i="6" s="1"/>
  <c r="L158" i="6"/>
  <c r="K158" i="6"/>
  <c r="K157" i="6" s="1"/>
  <c r="J158" i="6"/>
  <c r="J157" i="6" s="1"/>
  <c r="I158" i="6"/>
  <c r="I157" i="6" s="1"/>
  <c r="L157" i="6"/>
  <c r="L153" i="6"/>
  <c r="L152" i="6" s="1"/>
  <c r="L151" i="6" s="1"/>
  <c r="L150" i="6" s="1"/>
  <c r="K153" i="6"/>
  <c r="J153" i="6"/>
  <c r="J152" i="6" s="1"/>
  <c r="I153" i="6"/>
  <c r="I152" i="6" s="1"/>
  <c r="K152" i="6"/>
  <c r="L147" i="6"/>
  <c r="K147" i="6"/>
  <c r="K146" i="6" s="1"/>
  <c r="K145" i="6" s="1"/>
  <c r="J147" i="6"/>
  <c r="J146" i="6" s="1"/>
  <c r="J145" i="6" s="1"/>
  <c r="I147" i="6"/>
  <c r="L146" i="6"/>
  <c r="L145" i="6" s="1"/>
  <c r="I146" i="6"/>
  <c r="I145" i="6" s="1"/>
  <c r="L143" i="6"/>
  <c r="L142" i="6" s="1"/>
  <c r="K143" i="6"/>
  <c r="K142" i="6" s="1"/>
  <c r="J143" i="6"/>
  <c r="J142" i="6" s="1"/>
  <c r="I143" i="6"/>
  <c r="I142" i="6" s="1"/>
  <c r="L139" i="6"/>
  <c r="L138" i="6" s="1"/>
  <c r="L137" i="6" s="1"/>
  <c r="K139" i="6"/>
  <c r="J139" i="6"/>
  <c r="J138" i="6" s="1"/>
  <c r="J137" i="6" s="1"/>
  <c r="I139" i="6"/>
  <c r="I138" i="6" s="1"/>
  <c r="I137" i="6" s="1"/>
  <c r="K138" i="6"/>
  <c r="K137" i="6" s="1"/>
  <c r="L134" i="6"/>
  <c r="L133" i="6" s="1"/>
  <c r="L132" i="6" s="1"/>
  <c r="K134" i="6"/>
  <c r="K133" i="6" s="1"/>
  <c r="K132" i="6" s="1"/>
  <c r="J134" i="6"/>
  <c r="I134" i="6"/>
  <c r="J133" i="6"/>
  <c r="J132" i="6" s="1"/>
  <c r="I133" i="6"/>
  <c r="I132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/>
  <c r="I127" i="6" s="1"/>
  <c r="L125" i="6"/>
  <c r="K125" i="6"/>
  <c r="K124" i="6" s="1"/>
  <c r="K123" i="6" s="1"/>
  <c r="J125" i="6"/>
  <c r="J124" i="6" s="1"/>
  <c r="J123" i="6" s="1"/>
  <c r="I125" i="6"/>
  <c r="L124" i="6"/>
  <c r="L123" i="6" s="1"/>
  <c r="I124" i="6"/>
  <c r="I123" i="6" s="1"/>
  <c r="L121" i="6"/>
  <c r="K121" i="6"/>
  <c r="K120" i="6" s="1"/>
  <c r="K119" i="6" s="1"/>
  <c r="J121" i="6"/>
  <c r="J120" i="6" s="1"/>
  <c r="J119" i="6" s="1"/>
  <c r="I121" i="6"/>
  <c r="I120" i="6" s="1"/>
  <c r="I119" i="6" s="1"/>
  <c r="L120" i="6"/>
  <c r="L119" i="6" s="1"/>
  <c r="L117" i="6"/>
  <c r="L116" i="6" s="1"/>
  <c r="L115" i="6" s="1"/>
  <c r="K117" i="6"/>
  <c r="K116" i="6" s="1"/>
  <c r="K115" i="6" s="1"/>
  <c r="J117" i="6"/>
  <c r="J116" i="6" s="1"/>
  <c r="J115" i="6" s="1"/>
  <c r="I117" i="6"/>
  <c r="I116" i="6" s="1"/>
  <c r="I115" i="6" s="1"/>
  <c r="L112" i="6"/>
  <c r="L111" i="6" s="1"/>
  <c r="L110" i="6" s="1"/>
  <c r="K112" i="6"/>
  <c r="K111" i="6" s="1"/>
  <c r="K110" i="6" s="1"/>
  <c r="K109" i="6" s="1"/>
  <c r="J112" i="6"/>
  <c r="J111" i="6" s="1"/>
  <c r="J110" i="6" s="1"/>
  <c r="I112" i="6"/>
  <c r="I111" i="6"/>
  <c r="I110" i="6" s="1"/>
  <c r="L106" i="6"/>
  <c r="L105" i="6" s="1"/>
  <c r="K106" i="6"/>
  <c r="J106" i="6"/>
  <c r="I106" i="6"/>
  <c r="I105" i="6" s="1"/>
  <c r="K105" i="6"/>
  <c r="J105" i="6"/>
  <c r="L102" i="6"/>
  <c r="K102" i="6"/>
  <c r="K101" i="6" s="1"/>
  <c r="K100" i="6" s="1"/>
  <c r="J102" i="6"/>
  <c r="J101" i="6" s="1"/>
  <c r="J100" i="6" s="1"/>
  <c r="I102" i="6"/>
  <c r="L101" i="6"/>
  <c r="L100" i="6" s="1"/>
  <c r="I101" i="6"/>
  <c r="I100" i="6" s="1"/>
  <c r="L97" i="6"/>
  <c r="K97" i="6"/>
  <c r="K96" i="6" s="1"/>
  <c r="K95" i="6" s="1"/>
  <c r="J97" i="6"/>
  <c r="J96" i="6" s="1"/>
  <c r="J95" i="6" s="1"/>
  <c r="I97" i="6"/>
  <c r="L96" i="6"/>
  <c r="L95" i="6" s="1"/>
  <c r="I96" i="6"/>
  <c r="I95" i="6" s="1"/>
  <c r="L92" i="6"/>
  <c r="L91" i="6" s="1"/>
  <c r="L90" i="6" s="1"/>
  <c r="L89" i="6" s="1"/>
  <c r="K92" i="6"/>
  <c r="K91" i="6" s="1"/>
  <c r="K90" i="6" s="1"/>
  <c r="J92" i="6"/>
  <c r="J91" i="6" s="1"/>
  <c r="J90" i="6" s="1"/>
  <c r="I92" i="6"/>
  <c r="I91" i="6" s="1"/>
  <c r="I90" i="6" s="1"/>
  <c r="L85" i="6"/>
  <c r="L84" i="6" s="1"/>
  <c r="L83" i="6" s="1"/>
  <c r="L82" i="6" s="1"/>
  <c r="K85" i="6"/>
  <c r="J85" i="6"/>
  <c r="J84" i="6" s="1"/>
  <c r="J83" i="6" s="1"/>
  <c r="J82" i="6" s="1"/>
  <c r="I85" i="6"/>
  <c r="I84" i="6" s="1"/>
  <c r="I83" i="6" s="1"/>
  <c r="I82" i="6" s="1"/>
  <c r="K84" i="6"/>
  <c r="K83" i="6"/>
  <c r="K82" i="6" s="1"/>
  <c r="L80" i="6"/>
  <c r="L79" i="6" s="1"/>
  <c r="L78" i="6" s="1"/>
  <c r="K80" i="6"/>
  <c r="J80" i="6"/>
  <c r="I80" i="6"/>
  <c r="K79" i="6"/>
  <c r="K78" i="6" s="1"/>
  <c r="J79" i="6"/>
  <c r="J78" i="6" s="1"/>
  <c r="I79" i="6"/>
  <c r="I78" i="6" s="1"/>
  <c r="L74" i="6"/>
  <c r="L73" i="6" s="1"/>
  <c r="K74" i="6"/>
  <c r="J74" i="6"/>
  <c r="J73" i="6" s="1"/>
  <c r="I74" i="6"/>
  <c r="I73" i="6" s="1"/>
  <c r="K73" i="6"/>
  <c r="L69" i="6"/>
  <c r="L68" i="6" s="1"/>
  <c r="K69" i="6"/>
  <c r="J69" i="6"/>
  <c r="J68" i="6" s="1"/>
  <c r="I69" i="6"/>
  <c r="I68" i="6" s="1"/>
  <c r="K68" i="6"/>
  <c r="L64" i="6"/>
  <c r="K64" i="6"/>
  <c r="K63" i="6" s="1"/>
  <c r="K62" i="6" s="1"/>
  <c r="K61" i="6" s="1"/>
  <c r="J64" i="6"/>
  <c r="J63" i="6" s="1"/>
  <c r="I64" i="6"/>
  <c r="I63" i="6" s="1"/>
  <c r="L63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K34" i="6"/>
  <c r="K33" i="6" s="1"/>
  <c r="K32" i="6" s="1"/>
  <c r="J34" i="6"/>
  <c r="J33" i="6" s="1"/>
  <c r="J32" i="6" s="1"/>
  <c r="I34" i="6"/>
  <c r="I33" i="6" s="1"/>
  <c r="I32" i="6" s="1"/>
  <c r="I31" i="6" s="1"/>
  <c r="L33" i="6"/>
  <c r="L32" i="6" s="1"/>
  <c r="L31" i="6" s="1"/>
  <c r="L357" i="7"/>
  <c r="L356" i="7" s="1"/>
  <c r="K357" i="7"/>
  <c r="K356" i="7" s="1"/>
  <c r="J357" i="7"/>
  <c r="J356" i="7" s="1"/>
  <c r="I357" i="7"/>
  <c r="I356" i="7" s="1"/>
  <c r="L354" i="7"/>
  <c r="L353" i="7" s="1"/>
  <c r="K354" i="7"/>
  <c r="K353" i="7" s="1"/>
  <c r="J354" i="7"/>
  <c r="J353" i="7" s="1"/>
  <c r="I354" i="7"/>
  <c r="I353" i="7" s="1"/>
  <c r="L351" i="7"/>
  <c r="L350" i="7" s="1"/>
  <c r="K351" i="7"/>
  <c r="K350" i="7" s="1"/>
  <c r="J351" i="7"/>
  <c r="I351" i="7"/>
  <c r="I350" i="7" s="1"/>
  <c r="J350" i="7"/>
  <c r="L347" i="7"/>
  <c r="K347" i="7"/>
  <c r="K346" i="7" s="1"/>
  <c r="J347" i="7"/>
  <c r="J346" i="7" s="1"/>
  <c r="I347" i="7"/>
  <c r="L346" i="7"/>
  <c r="I346" i="7"/>
  <c r="L343" i="7"/>
  <c r="L342" i="7" s="1"/>
  <c r="K343" i="7"/>
  <c r="J343" i="7"/>
  <c r="J342" i="7" s="1"/>
  <c r="I343" i="7"/>
  <c r="I342" i="7" s="1"/>
  <c r="K342" i="7"/>
  <c r="L339" i="7"/>
  <c r="L338" i="7" s="1"/>
  <c r="K339" i="7"/>
  <c r="K338" i="7" s="1"/>
  <c r="J339" i="7"/>
  <c r="J338" i="7" s="1"/>
  <c r="I339" i="7"/>
  <c r="I338" i="7" s="1"/>
  <c r="L335" i="7"/>
  <c r="K335" i="7"/>
  <c r="J335" i="7"/>
  <c r="I335" i="7"/>
  <c r="L332" i="7"/>
  <c r="K332" i="7"/>
  <c r="J332" i="7"/>
  <c r="I332" i="7"/>
  <c r="L330" i="7"/>
  <c r="K330" i="7"/>
  <c r="J330" i="7"/>
  <c r="J329" i="7" s="1"/>
  <c r="I330" i="7"/>
  <c r="P329" i="7"/>
  <c r="O329" i="7"/>
  <c r="N329" i="7"/>
  <c r="M329" i="7"/>
  <c r="L329" i="7"/>
  <c r="K329" i="7"/>
  <c r="I329" i="7"/>
  <c r="L325" i="7"/>
  <c r="K325" i="7"/>
  <c r="K324" i="7" s="1"/>
  <c r="J325" i="7"/>
  <c r="J324" i="7" s="1"/>
  <c r="I325" i="7"/>
  <c r="L324" i="7"/>
  <c r="I324" i="7"/>
  <c r="L322" i="7"/>
  <c r="L321" i="7" s="1"/>
  <c r="K322" i="7"/>
  <c r="J322" i="7"/>
  <c r="J321" i="7" s="1"/>
  <c r="I322" i="7"/>
  <c r="I321" i="7" s="1"/>
  <c r="K321" i="7"/>
  <c r="L319" i="7"/>
  <c r="L318" i="7" s="1"/>
  <c r="K319" i="7"/>
  <c r="K318" i="7" s="1"/>
  <c r="J319" i="7"/>
  <c r="I319" i="7"/>
  <c r="I318" i="7" s="1"/>
  <c r="J318" i="7"/>
  <c r="L315" i="7"/>
  <c r="K315" i="7"/>
  <c r="K314" i="7" s="1"/>
  <c r="J315" i="7"/>
  <c r="J314" i="7" s="1"/>
  <c r="I315" i="7"/>
  <c r="L314" i="7"/>
  <c r="I314" i="7"/>
  <c r="L311" i="7"/>
  <c r="L310" i="7" s="1"/>
  <c r="K311" i="7"/>
  <c r="K310" i="7" s="1"/>
  <c r="J311" i="7"/>
  <c r="J310" i="7" s="1"/>
  <c r="I311" i="7"/>
  <c r="I310" i="7" s="1"/>
  <c r="L307" i="7"/>
  <c r="L306" i="7" s="1"/>
  <c r="K307" i="7"/>
  <c r="K306" i="7" s="1"/>
  <c r="J307" i="7"/>
  <c r="J306" i="7" s="1"/>
  <c r="I307" i="7"/>
  <c r="I306" i="7" s="1"/>
  <c r="L303" i="7"/>
  <c r="K303" i="7"/>
  <c r="J303" i="7"/>
  <c r="I303" i="7"/>
  <c r="L300" i="7"/>
  <c r="K300" i="7"/>
  <c r="J300" i="7"/>
  <c r="I300" i="7"/>
  <c r="L298" i="7"/>
  <c r="L297" i="7" s="1"/>
  <c r="K298" i="7"/>
  <c r="K297" i="7" s="1"/>
  <c r="J298" i="7"/>
  <c r="J297" i="7" s="1"/>
  <c r="I298" i="7"/>
  <c r="L292" i="7"/>
  <c r="K292" i="7"/>
  <c r="K291" i="7" s="1"/>
  <c r="J292" i="7"/>
  <c r="J291" i="7" s="1"/>
  <c r="I292" i="7"/>
  <c r="I291" i="7" s="1"/>
  <c r="L291" i="7"/>
  <c r="L289" i="7"/>
  <c r="L288" i="7" s="1"/>
  <c r="K289" i="7"/>
  <c r="K288" i="7" s="1"/>
  <c r="J289" i="7"/>
  <c r="J288" i="7" s="1"/>
  <c r="I289" i="7"/>
  <c r="I288" i="7" s="1"/>
  <c r="L286" i="7"/>
  <c r="L285" i="7" s="1"/>
  <c r="K286" i="7"/>
  <c r="K285" i="7" s="1"/>
  <c r="J286" i="7"/>
  <c r="I286" i="7"/>
  <c r="I285" i="7" s="1"/>
  <c r="J285" i="7"/>
  <c r="L282" i="7"/>
  <c r="K282" i="7"/>
  <c r="K281" i="7" s="1"/>
  <c r="J282" i="7"/>
  <c r="J281" i="7" s="1"/>
  <c r="I282" i="7"/>
  <c r="L281" i="7"/>
  <c r="I281" i="7"/>
  <c r="L278" i="7"/>
  <c r="L277" i="7" s="1"/>
  <c r="K278" i="7"/>
  <c r="J278" i="7"/>
  <c r="J277" i="7" s="1"/>
  <c r="I278" i="7"/>
  <c r="I277" i="7" s="1"/>
  <c r="K277" i="7"/>
  <c r="L274" i="7"/>
  <c r="L273" i="7" s="1"/>
  <c r="K274" i="7"/>
  <c r="K273" i="7" s="1"/>
  <c r="J274" i="7"/>
  <c r="J273" i="7" s="1"/>
  <c r="I274" i="7"/>
  <c r="I273" i="7" s="1"/>
  <c r="L270" i="7"/>
  <c r="K270" i="7"/>
  <c r="J270" i="7"/>
  <c r="I270" i="7"/>
  <c r="L267" i="7"/>
  <c r="K267" i="7"/>
  <c r="J267" i="7"/>
  <c r="I267" i="7"/>
  <c r="L265" i="7"/>
  <c r="L264" i="7" s="1"/>
  <c r="K265" i="7"/>
  <c r="J265" i="7"/>
  <c r="J264" i="7" s="1"/>
  <c r="I265" i="7"/>
  <c r="I264" i="7" s="1"/>
  <c r="K264" i="7"/>
  <c r="L260" i="7"/>
  <c r="L259" i="7" s="1"/>
  <c r="K260" i="7"/>
  <c r="J260" i="7"/>
  <c r="J259" i="7" s="1"/>
  <c r="I260" i="7"/>
  <c r="I259" i="7" s="1"/>
  <c r="K259" i="7"/>
  <c r="L257" i="7"/>
  <c r="L256" i="7" s="1"/>
  <c r="K257" i="7"/>
  <c r="K256" i="7" s="1"/>
  <c r="J257" i="7"/>
  <c r="I257" i="7"/>
  <c r="I256" i="7" s="1"/>
  <c r="J256" i="7"/>
  <c r="L254" i="7"/>
  <c r="K254" i="7"/>
  <c r="K253" i="7" s="1"/>
  <c r="J254" i="7"/>
  <c r="J253" i="7" s="1"/>
  <c r="I254" i="7"/>
  <c r="I253" i="7" s="1"/>
  <c r="L253" i="7"/>
  <c r="L250" i="7"/>
  <c r="L249" i="7" s="1"/>
  <c r="K250" i="7"/>
  <c r="K249" i="7" s="1"/>
  <c r="J250" i="7"/>
  <c r="J249" i="7" s="1"/>
  <c r="I250" i="7"/>
  <c r="I249" i="7" s="1"/>
  <c r="L246" i="7"/>
  <c r="L245" i="7" s="1"/>
  <c r="K246" i="7"/>
  <c r="K245" i="7" s="1"/>
  <c r="J246" i="7"/>
  <c r="J245" i="7" s="1"/>
  <c r="I246" i="7"/>
  <c r="I245" i="7" s="1"/>
  <c r="L242" i="7"/>
  <c r="K242" i="7"/>
  <c r="K241" i="7" s="1"/>
  <c r="J242" i="7"/>
  <c r="J241" i="7" s="1"/>
  <c r="I242" i="7"/>
  <c r="I241" i="7" s="1"/>
  <c r="L241" i="7"/>
  <c r="L238" i="7"/>
  <c r="K238" i="7"/>
  <c r="J238" i="7"/>
  <c r="I238" i="7"/>
  <c r="L235" i="7"/>
  <c r="K235" i="7"/>
  <c r="J235" i="7"/>
  <c r="I235" i="7"/>
  <c r="L233" i="7"/>
  <c r="L232" i="7" s="1"/>
  <c r="K233" i="7"/>
  <c r="K232" i="7" s="1"/>
  <c r="J233" i="7"/>
  <c r="I233" i="7"/>
  <c r="I232" i="7" s="1"/>
  <c r="J232" i="7"/>
  <c r="L226" i="7"/>
  <c r="L225" i="7" s="1"/>
  <c r="L224" i="7" s="1"/>
  <c r="K226" i="7"/>
  <c r="K225" i="7" s="1"/>
  <c r="K224" i="7" s="1"/>
  <c r="J226" i="7"/>
  <c r="J225" i="7" s="1"/>
  <c r="J224" i="7" s="1"/>
  <c r="I226" i="7"/>
  <c r="I225" i="7" s="1"/>
  <c r="I224" i="7" s="1"/>
  <c r="L222" i="7"/>
  <c r="L221" i="7" s="1"/>
  <c r="L220" i="7" s="1"/>
  <c r="K222" i="7"/>
  <c r="J222" i="7"/>
  <c r="J221" i="7" s="1"/>
  <c r="J220" i="7" s="1"/>
  <c r="I222" i="7"/>
  <c r="I221" i="7" s="1"/>
  <c r="I220" i="7" s="1"/>
  <c r="K221" i="7"/>
  <c r="K220" i="7" s="1"/>
  <c r="L213" i="7"/>
  <c r="K213" i="7"/>
  <c r="J213" i="7"/>
  <c r="J212" i="7" s="1"/>
  <c r="I213" i="7"/>
  <c r="P212" i="7"/>
  <c r="O212" i="7"/>
  <c r="N212" i="7"/>
  <c r="M212" i="7"/>
  <c r="L212" i="7"/>
  <c r="K212" i="7"/>
  <c r="I212" i="7"/>
  <c r="L210" i="7"/>
  <c r="L209" i="7" s="1"/>
  <c r="L208" i="7" s="1"/>
  <c r="K210" i="7"/>
  <c r="J210" i="7"/>
  <c r="J209" i="7" s="1"/>
  <c r="I210" i="7"/>
  <c r="I209" i="7" s="1"/>
  <c r="K209" i="7"/>
  <c r="K208" i="7" s="1"/>
  <c r="L203" i="7"/>
  <c r="L202" i="7" s="1"/>
  <c r="L201" i="7" s="1"/>
  <c r="K203" i="7"/>
  <c r="J203" i="7"/>
  <c r="J202" i="7" s="1"/>
  <c r="J201" i="7" s="1"/>
  <c r="I203" i="7"/>
  <c r="I202" i="7" s="1"/>
  <c r="I201" i="7" s="1"/>
  <c r="K202" i="7"/>
  <c r="K201" i="7" s="1"/>
  <c r="L199" i="7"/>
  <c r="L198" i="7" s="1"/>
  <c r="K199" i="7"/>
  <c r="K198" i="7" s="1"/>
  <c r="J199" i="7"/>
  <c r="J198" i="7" s="1"/>
  <c r="I199" i="7"/>
  <c r="I198" i="7" s="1"/>
  <c r="L194" i="7"/>
  <c r="L193" i="7" s="1"/>
  <c r="K194" i="7"/>
  <c r="K193" i="7" s="1"/>
  <c r="J194" i="7"/>
  <c r="J193" i="7" s="1"/>
  <c r="I194" i="7"/>
  <c r="I193" i="7" s="1"/>
  <c r="L188" i="7"/>
  <c r="K188" i="7"/>
  <c r="K187" i="7" s="1"/>
  <c r="J188" i="7"/>
  <c r="J187" i="7" s="1"/>
  <c r="I188" i="7"/>
  <c r="I187" i="7" s="1"/>
  <c r="L187" i="7"/>
  <c r="L183" i="7"/>
  <c r="L182" i="7" s="1"/>
  <c r="K183" i="7"/>
  <c r="J183" i="7"/>
  <c r="J182" i="7" s="1"/>
  <c r="I183" i="7"/>
  <c r="I182" i="7" s="1"/>
  <c r="K182" i="7"/>
  <c r="L180" i="7"/>
  <c r="L179" i="7" s="1"/>
  <c r="K180" i="7"/>
  <c r="K179" i="7" s="1"/>
  <c r="J180" i="7"/>
  <c r="I180" i="7"/>
  <c r="I179" i="7" s="1"/>
  <c r="J179" i="7"/>
  <c r="L172" i="7"/>
  <c r="K172" i="7"/>
  <c r="K171" i="7" s="1"/>
  <c r="J172" i="7"/>
  <c r="J171" i="7" s="1"/>
  <c r="I172" i="7"/>
  <c r="L171" i="7"/>
  <c r="I171" i="7"/>
  <c r="L167" i="7"/>
  <c r="L166" i="7" s="1"/>
  <c r="L165" i="7" s="1"/>
  <c r="K167" i="7"/>
  <c r="K166" i="7" s="1"/>
  <c r="K165" i="7" s="1"/>
  <c r="J167" i="7"/>
  <c r="J166" i="7" s="1"/>
  <c r="J165" i="7" s="1"/>
  <c r="I167" i="7"/>
  <c r="I166" i="7" s="1"/>
  <c r="L163" i="7"/>
  <c r="L162" i="7" s="1"/>
  <c r="L161" i="7" s="1"/>
  <c r="K163" i="7"/>
  <c r="K162" i="7" s="1"/>
  <c r="K161" i="7" s="1"/>
  <c r="J163" i="7"/>
  <c r="J162" i="7" s="1"/>
  <c r="J161" i="7" s="1"/>
  <c r="I163" i="7"/>
  <c r="I162" i="7" s="1"/>
  <c r="I161" i="7" s="1"/>
  <c r="L158" i="7"/>
  <c r="K158" i="7"/>
  <c r="K157" i="7" s="1"/>
  <c r="J158" i="7"/>
  <c r="J157" i="7" s="1"/>
  <c r="I158" i="7"/>
  <c r="I157" i="7" s="1"/>
  <c r="L157" i="7"/>
  <c r="L153" i="7"/>
  <c r="L152" i="7" s="1"/>
  <c r="L151" i="7" s="1"/>
  <c r="L150" i="7" s="1"/>
  <c r="K153" i="7"/>
  <c r="K152" i="7" s="1"/>
  <c r="J153" i="7"/>
  <c r="J152" i="7" s="1"/>
  <c r="J151" i="7" s="1"/>
  <c r="J150" i="7" s="1"/>
  <c r="I153" i="7"/>
  <c r="I152" i="7" s="1"/>
  <c r="L147" i="7"/>
  <c r="K147" i="7"/>
  <c r="K146" i="7" s="1"/>
  <c r="K145" i="7" s="1"/>
  <c r="J147" i="7"/>
  <c r="J146" i="7" s="1"/>
  <c r="J145" i="7" s="1"/>
  <c r="I147" i="7"/>
  <c r="I146" i="7" s="1"/>
  <c r="I145" i="7" s="1"/>
  <c r="L146" i="7"/>
  <c r="L145" i="7" s="1"/>
  <c r="L143" i="7"/>
  <c r="K143" i="7"/>
  <c r="K142" i="7" s="1"/>
  <c r="J143" i="7"/>
  <c r="J142" i="7" s="1"/>
  <c r="I143" i="7"/>
  <c r="I142" i="7" s="1"/>
  <c r="L142" i="7"/>
  <c r="L139" i="7"/>
  <c r="L138" i="7" s="1"/>
  <c r="L137" i="7" s="1"/>
  <c r="K139" i="7"/>
  <c r="K138" i="7" s="1"/>
  <c r="K137" i="7" s="1"/>
  <c r="J139" i="7"/>
  <c r="J138" i="7" s="1"/>
  <c r="J137" i="7" s="1"/>
  <c r="I139" i="7"/>
  <c r="I138" i="7" s="1"/>
  <c r="I137" i="7" s="1"/>
  <c r="L134" i="7"/>
  <c r="L133" i="7" s="1"/>
  <c r="L132" i="7" s="1"/>
  <c r="K134" i="7"/>
  <c r="J134" i="7"/>
  <c r="J133" i="7" s="1"/>
  <c r="J132" i="7" s="1"/>
  <c r="I134" i="7"/>
  <c r="I133" i="7" s="1"/>
  <c r="I132" i="7" s="1"/>
  <c r="K133" i="7"/>
  <c r="K132" i="7" s="1"/>
  <c r="L129" i="7"/>
  <c r="K129" i="7"/>
  <c r="K128" i="7" s="1"/>
  <c r="K127" i="7" s="1"/>
  <c r="J129" i="7"/>
  <c r="J128" i="7" s="1"/>
  <c r="J127" i="7" s="1"/>
  <c r="I129" i="7"/>
  <c r="I128" i="7" s="1"/>
  <c r="I127" i="7" s="1"/>
  <c r="L128" i="7"/>
  <c r="L127" i="7" s="1"/>
  <c r="L125" i="7"/>
  <c r="K125" i="7"/>
  <c r="K124" i="7" s="1"/>
  <c r="K123" i="7" s="1"/>
  <c r="J125" i="7"/>
  <c r="J124" i="7" s="1"/>
  <c r="J123" i="7" s="1"/>
  <c r="I125" i="7"/>
  <c r="I124" i="7" s="1"/>
  <c r="I123" i="7" s="1"/>
  <c r="L124" i="7"/>
  <c r="L123" i="7" s="1"/>
  <c r="L121" i="7"/>
  <c r="K121" i="7"/>
  <c r="K120" i="7" s="1"/>
  <c r="K119" i="7" s="1"/>
  <c r="J121" i="7"/>
  <c r="J120" i="7" s="1"/>
  <c r="J119" i="7" s="1"/>
  <c r="I121" i="7"/>
  <c r="L120" i="7"/>
  <c r="L119" i="7" s="1"/>
  <c r="I120" i="7"/>
  <c r="I119" i="7" s="1"/>
  <c r="L117" i="7"/>
  <c r="K117" i="7"/>
  <c r="K116" i="7" s="1"/>
  <c r="K115" i="7" s="1"/>
  <c r="J117" i="7"/>
  <c r="J116" i="7" s="1"/>
  <c r="J115" i="7" s="1"/>
  <c r="I117" i="7"/>
  <c r="L116" i="7"/>
  <c r="L115" i="7" s="1"/>
  <c r="I116" i="7"/>
  <c r="I115" i="7" s="1"/>
  <c r="L112" i="7"/>
  <c r="K112" i="7"/>
  <c r="K111" i="7" s="1"/>
  <c r="K110" i="7" s="1"/>
  <c r="K109" i="7" s="1"/>
  <c r="J112" i="7"/>
  <c r="J111" i="7" s="1"/>
  <c r="J110" i="7" s="1"/>
  <c r="J109" i="7" s="1"/>
  <c r="I112" i="7"/>
  <c r="L111" i="7"/>
  <c r="L110" i="7" s="1"/>
  <c r="I111" i="7"/>
  <c r="I110" i="7" s="1"/>
  <c r="L106" i="7"/>
  <c r="L105" i="7" s="1"/>
  <c r="K106" i="7"/>
  <c r="K105" i="7" s="1"/>
  <c r="J106" i="7"/>
  <c r="I106" i="7"/>
  <c r="I105" i="7" s="1"/>
  <c r="J105" i="7"/>
  <c r="L102" i="7"/>
  <c r="L101" i="7" s="1"/>
  <c r="L100" i="7" s="1"/>
  <c r="K102" i="7"/>
  <c r="K101" i="7" s="1"/>
  <c r="K100" i="7" s="1"/>
  <c r="J102" i="7"/>
  <c r="J101" i="7" s="1"/>
  <c r="J100" i="7" s="1"/>
  <c r="I102" i="7"/>
  <c r="I101" i="7"/>
  <c r="I100" i="7" s="1"/>
  <c r="L97" i="7"/>
  <c r="L96" i="7" s="1"/>
  <c r="L95" i="7" s="1"/>
  <c r="K97" i="7"/>
  <c r="K96" i="7" s="1"/>
  <c r="K95" i="7" s="1"/>
  <c r="J97" i="7"/>
  <c r="J96" i="7" s="1"/>
  <c r="J95" i="7" s="1"/>
  <c r="I97" i="7"/>
  <c r="I96" i="7"/>
  <c r="I95" i="7" s="1"/>
  <c r="L92" i="7"/>
  <c r="L91" i="7" s="1"/>
  <c r="L90" i="7" s="1"/>
  <c r="K92" i="7"/>
  <c r="K91" i="7" s="1"/>
  <c r="K90" i="7" s="1"/>
  <c r="K89" i="7" s="1"/>
  <c r="J92" i="7"/>
  <c r="J91" i="7" s="1"/>
  <c r="J90" i="7" s="1"/>
  <c r="J89" i="7" s="1"/>
  <c r="I92" i="7"/>
  <c r="I91" i="7"/>
  <c r="I90" i="7" s="1"/>
  <c r="L85" i="7"/>
  <c r="L84" i="7" s="1"/>
  <c r="L83" i="7" s="1"/>
  <c r="L82" i="7" s="1"/>
  <c r="K85" i="7"/>
  <c r="K84" i="7" s="1"/>
  <c r="K83" i="7" s="1"/>
  <c r="K82" i="7" s="1"/>
  <c r="J85" i="7"/>
  <c r="J84" i="7" s="1"/>
  <c r="J83" i="7" s="1"/>
  <c r="J82" i="7" s="1"/>
  <c r="I85" i="7"/>
  <c r="I84" i="7" s="1"/>
  <c r="I83" i="7" s="1"/>
  <c r="I82" i="7" s="1"/>
  <c r="L80" i="7"/>
  <c r="L79" i="7" s="1"/>
  <c r="L78" i="7" s="1"/>
  <c r="K80" i="7"/>
  <c r="J80" i="7"/>
  <c r="J79" i="7" s="1"/>
  <c r="J78" i="7" s="1"/>
  <c r="I80" i="7"/>
  <c r="I79" i="7" s="1"/>
  <c r="I78" i="7" s="1"/>
  <c r="K79" i="7"/>
  <c r="K78" i="7" s="1"/>
  <c r="L74" i="7"/>
  <c r="L73" i="7" s="1"/>
  <c r="K74" i="7"/>
  <c r="K73" i="7" s="1"/>
  <c r="J74" i="7"/>
  <c r="J73" i="7" s="1"/>
  <c r="I74" i="7"/>
  <c r="I73" i="7" s="1"/>
  <c r="L69" i="7"/>
  <c r="L68" i="7" s="1"/>
  <c r="K69" i="7"/>
  <c r="K68" i="7" s="1"/>
  <c r="J69" i="7"/>
  <c r="J68" i="7" s="1"/>
  <c r="I69" i="7"/>
  <c r="I68" i="7" s="1"/>
  <c r="L64" i="7"/>
  <c r="K64" i="7"/>
  <c r="K63" i="7" s="1"/>
  <c r="J64" i="7"/>
  <c r="J63" i="7" s="1"/>
  <c r="I64" i="7"/>
  <c r="I63" i="7" s="1"/>
  <c r="L63" i="7"/>
  <c r="L62" i="7" s="1"/>
  <c r="L61" i="7" s="1"/>
  <c r="L45" i="7"/>
  <c r="L44" i="7" s="1"/>
  <c r="L43" i="7" s="1"/>
  <c r="L42" i="7" s="1"/>
  <c r="K45" i="7"/>
  <c r="K44" i="7" s="1"/>
  <c r="K43" i="7" s="1"/>
  <c r="K42" i="7" s="1"/>
  <c r="J45" i="7"/>
  <c r="J44" i="7" s="1"/>
  <c r="J43" i="7" s="1"/>
  <c r="J42" i="7" s="1"/>
  <c r="I45" i="7"/>
  <c r="I44" i="7" s="1"/>
  <c r="I43" i="7" s="1"/>
  <c r="I42" i="7" s="1"/>
  <c r="L40" i="7"/>
  <c r="L39" i="7" s="1"/>
  <c r="L38" i="7" s="1"/>
  <c r="K40" i="7"/>
  <c r="J40" i="7"/>
  <c r="J39" i="7" s="1"/>
  <c r="J38" i="7" s="1"/>
  <c r="I40" i="7"/>
  <c r="I39" i="7" s="1"/>
  <c r="I38" i="7" s="1"/>
  <c r="K39" i="7"/>
  <c r="K38" i="7" s="1"/>
  <c r="L36" i="7"/>
  <c r="K36" i="7"/>
  <c r="J36" i="7"/>
  <c r="I36" i="7"/>
  <c r="L34" i="7"/>
  <c r="K34" i="7"/>
  <c r="K33" i="7" s="1"/>
  <c r="K32" i="7" s="1"/>
  <c r="K31" i="7" s="1"/>
  <c r="J34" i="7"/>
  <c r="J33" i="7" s="1"/>
  <c r="J32" i="7" s="1"/>
  <c r="J31" i="7" s="1"/>
  <c r="I34" i="7"/>
  <c r="L33" i="7"/>
  <c r="L32" i="7" s="1"/>
  <c r="L31" i="7" s="1"/>
  <c r="I33" i="7"/>
  <c r="I32" i="7" s="1"/>
  <c r="L357" i="8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K330" i="8"/>
  <c r="K329" i="8" s="1"/>
  <c r="J330" i="8"/>
  <c r="J329" i="8" s="1"/>
  <c r="I330" i="8"/>
  <c r="I329" i="8" s="1"/>
  <c r="L325" i="8"/>
  <c r="L324" i="8" s="1"/>
  <c r="K325" i="8"/>
  <c r="K324" i="8" s="1"/>
  <c r="J325" i="8"/>
  <c r="I325" i="8"/>
  <c r="I324" i="8" s="1"/>
  <c r="J324" i="8"/>
  <c r="L322" i="8"/>
  <c r="L321" i="8" s="1"/>
  <c r="K322" i="8"/>
  <c r="K321" i="8" s="1"/>
  <c r="J322" i="8"/>
  <c r="I322" i="8"/>
  <c r="I321" i="8" s="1"/>
  <c r="J321" i="8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I315" i="8"/>
  <c r="I314" i="8" s="1"/>
  <c r="L311" i="8"/>
  <c r="L310" i="8" s="1"/>
  <c r="K311" i="8"/>
  <c r="K310" i="8" s="1"/>
  <c r="J311" i="8"/>
  <c r="J310" i="8" s="1"/>
  <c r="I311" i="8"/>
  <c r="I310" i="8" s="1"/>
  <c r="L307" i="8"/>
  <c r="L306" i="8" s="1"/>
  <c r="K307" i="8"/>
  <c r="K306" i="8" s="1"/>
  <c r="J307" i="8"/>
  <c r="J306" i="8" s="1"/>
  <c r="I307" i="8"/>
  <c r="I306" i="8" s="1"/>
  <c r="L303" i="8"/>
  <c r="K303" i="8"/>
  <c r="J303" i="8"/>
  <c r="I303" i="8"/>
  <c r="L300" i="8"/>
  <c r="K300" i="8"/>
  <c r="J300" i="8"/>
  <c r="I300" i="8"/>
  <c r="L298" i="8"/>
  <c r="L297" i="8" s="1"/>
  <c r="K298" i="8"/>
  <c r="J298" i="8"/>
  <c r="I298" i="8"/>
  <c r="L292" i="8"/>
  <c r="L291" i="8" s="1"/>
  <c r="K292" i="8"/>
  <c r="K291" i="8" s="1"/>
  <c r="J292" i="8"/>
  <c r="J291" i="8" s="1"/>
  <c r="I292" i="8"/>
  <c r="I291" i="8" s="1"/>
  <c r="L289" i="8"/>
  <c r="L288" i="8" s="1"/>
  <c r="K289" i="8"/>
  <c r="K288" i="8" s="1"/>
  <c r="J289" i="8"/>
  <c r="J288" i="8" s="1"/>
  <c r="I289" i="8"/>
  <c r="I288" i="8" s="1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K281" i="8" s="1"/>
  <c r="J282" i="8"/>
  <c r="J281" i="8" s="1"/>
  <c r="I282" i="8"/>
  <c r="I281" i="8" s="1"/>
  <c r="L278" i="8"/>
  <c r="L277" i="8" s="1"/>
  <c r="K278" i="8"/>
  <c r="K277" i="8" s="1"/>
  <c r="J278" i="8"/>
  <c r="J277" i="8" s="1"/>
  <c r="I278" i="8"/>
  <c r="I277" i="8" s="1"/>
  <c r="L274" i="8"/>
  <c r="L273" i="8" s="1"/>
  <c r="K274" i="8"/>
  <c r="K273" i="8" s="1"/>
  <c r="J274" i="8"/>
  <c r="J273" i="8" s="1"/>
  <c r="I274" i="8"/>
  <c r="I273" i="8" s="1"/>
  <c r="L270" i="8"/>
  <c r="K270" i="8"/>
  <c r="J270" i="8"/>
  <c r="I270" i="8"/>
  <c r="L267" i="8"/>
  <c r="K267" i="8"/>
  <c r="J267" i="8"/>
  <c r="I267" i="8"/>
  <c r="L265" i="8"/>
  <c r="L264" i="8" s="1"/>
  <c r="K265" i="8"/>
  <c r="K264" i="8" s="1"/>
  <c r="J265" i="8"/>
  <c r="J264" i="8" s="1"/>
  <c r="I265" i="8"/>
  <c r="I264" i="8" s="1"/>
  <c r="L260" i="8"/>
  <c r="L259" i="8" s="1"/>
  <c r="K260" i="8"/>
  <c r="K259" i="8" s="1"/>
  <c r="J260" i="8"/>
  <c r="J259" i="8" s="1"/>
  <c r="I260" i="8"/>
  <c r="I259" i="8" s="1"/>
  <c r="L257" i="8"/>
  <c r="L256" i="8" s="1"/>
  <c r="K257" i="8"/>
  <c r="K256" i="8" s="1"/>
  <c r="J257" i="8"/>
  <c r="J256" i="8" s="1"/>
  <c r="I257" i="8"/>
  <c r="I256" i="8" s="1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K233" i="8"/>
  <c r="K232" i="8" s="1"/>
  <c r="J233" i="8"/>
  <c r="J232" i="8" s="1"/>
  <c r="I233" i="8"/>
  <c r="I232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L221" i="8" s="1"/>
  <c r="L220" i="8" s="1"/>
  <c r="K222" i="8"/>
  <c r="K221" i="8" s="1"/>
  <c r="K220" i="8" s="1"/>
  <c r="J222" i="8"/>
  <c r="J221" i="8" s="1"/>
  <c r="J220" i="8" s="1"/>
  <c r="I222" i="8"/>
  <c r="I221" i="8" s="1"/>
  <c r="I220" i="8" s="1"/>
  <c r="L213" i="8"/>
  <c r="L212" i="8" s="1"/>
  <c r="K213" i="8"/>
  <c r="K212" i="8" s="1"/>
  <c r="J213" i="8"/>
  <c r="J212" i="8" s="1"/>
  <c r="I213" i="8"/>
  <c r="I212" i="8" s="1"/>
  <c r="L210" i="8"/>
  <c r="L209" i="8" s="1"/>
  <c r="L208" i="8" s="1"/>
  <c r="K210" i="8"/>
  <c r="K209" i="8" s="1"/>
  <c r="J210" i="8"/>
  <c r="J209" i="8" s="1"/>
  <c r="I210" i="8"/>
  <c r="I209" i="8" s="1"/>
  <c r="L203" i="8"/>
  <c r="L202" i="8" s="1"/>
  <c r="L201" i="8" s="1"/>
  <c r="K203" i="8"/>
  <c r="K202" i="8" s="1"/>
  <c r="K201" i="8" s="1"/>
  <c r="J203" i="8"/>
  <c r="J202" i="8" s="1"/>
  <c r="J201" i="8" s="1"/>
  <c r="I203" i="8"/>
  <c r="I202" i="8" s="1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J194" i="8"/>
  <c r="J193" i="8" s="1"/>
  <c r="I194" i="8"/>
  <c r="I193" i="8" s="1"/>
  <c r="K193" i="8"/>
  <c r="L188" i="8"/>
  <c r="K188" i="8"/>
  <c r="K187" i="8" s="1"/>
  <c r="J188" i="8"/>
  <c r="J187" i="8" s="1"/>
  <c r="I188" i="8"/>
  <c r="I187" i="8" s="1"/>
  <c r="L187" i="8"/>
  <c r="L183" i="8"/>
  <c r="L182" i="8" s="1"/>
  <c r="K183" i="8"/>
  <c r="K182" i="8" s="1"/>
  <c r="J183" i="8"/>
  <c r="J182" i="8" s="1"/>
  <c r="I183" i="8"/>
  <c r="I182" i="8" s="1"/>
  <c r="L180" i="8"/>
  <c r="L179" i="8" s="1"/>
  <c r="K180" i="8"/>
  <c r="J180" i="8"/>
  <c r="I180" i="8"/>
  <c r="K179" i="8"/>
  <c r="J179" i="8"/>
  <c r="I179" i="8"/>
  <c r="L172" i="8"/>
  <c r="K172" i="8"/>
  <c r="K171" i="8" s="1"/>
  <c r="J172" i="8"/>
  <c r="I172" i="8"/>
  <c r="I171" i="8" s="1"/>
  <c r="L171" i="8"/>
  <c r="J171" i="8"/>
  <c r="L167" i="8"/>
  <c r="L166" i="8" s="1"/>
  <c r="L165" i="8" s="1"/>
  <c r="K167" i="8"/>
  <c r="K166" i="8" s="1"/>
  <c r="K165" i="8" s="1"/>
  <c r="J167" i="8"/>
  <c r="J166" i="8" s="1"/>
  <c r="J165" i="8" s="1"/>
  <c r="I167" i="8"/>
  <c r="I166" i="8" s="1"/>
  <c r="I165" i="8" s="1"/>
  <c r="L163" i="8"/>
  <c r="L162" i="8" s="1"/>
  <c r="L161" i="8" s="1"/>
  <c r="K163" i="8"/>
  <c r="K162" i="8" s="1"/>
  <c r="K161" i="8" s="1"/>
  <c r="J163" i="8"/>
  <c r="J162" i="8" s="1"/>
  <c r="J161" i="8" s="1"/>
  <c r="I163" i="8"/>
  <c r="I162" i="8"/>
  <c r="I161" i="8" s="1"/>
  <c r="L158" i="8"/>
  <c r="K158" i="8"/>
  <c r="K157" i="8" s="1"/>
  <c r="J158" i="8"/>
  <c r="I158" i="8"/>
  <c r="I157" i="8" s="1"/>
  <c r="L157" i="8"/>
  <c r="J157" i="8"/>
  <c r="L153" i="8"/>
  <c r="K153" i="8"/>
  <c r="K152" i="8" s="1"/>
  <c r="K151" i="8" s="1"/>
  <c r="K150" i="8" s="1"/>
  <c r="J153" i="8"/>
  <c r="J152" i="8" s="1"/>
  <c r="J151" i="8" s="1"/>
  <c r="J150" i="8" s="1"/>
  <c r="I153" i="8"/>
  <c r="I152" i="8" s="1"/>
  <c r="I151" i="8" s="1"/>
  <c r="I150" i="8" s="1"/>
  <c r="L152" i="8"/>
  <c r="L151" i="8" s="1"/>
  <c r="L150" i="8" s="1"/>
  <c r="L147" i="8"/>
  <c r="L146" i="8" s="1"/>
  <c r="L145" i="8" s="1"/>
  <c r="K147" i="8"/>
  <c r="K146" i="8" s="1"/>
  <c r="K145" i="8" s="1"/>
  <c r="J147" i="8"/>
  <c r="I147" i="8"/>
  <c r="I146" i="8" s="1"/>
  <c r="I145" i="8" s="1"/>
  <c r="J146" i="8"/>
  <c r="J145" i="8"/>
  <c r="L143" i="8"/>
  <c r="L142" i="8" s="1"/>
  <c r="K143" i="8"/>
  <c r="K142" i="8" s="1"/>
  <c r="J143" i="8"/>
  <c r="I143" i="8"/>
  <c r="I142" i="8" s="1"/>
  <c r="J142" i="8"/>
  <c r="L139" i="8"/>
  <c r="L138" i="8" s="1"/>
  <c r="L137" i="8" s="1"/>
  <c r="K139" i="8"/>
  <c r="K138" i="8" s="1"/>
  <c r="K137" i="8" s="1"/>
  <c r="J139" i="8"/>
  <c r="J138" i="8" s="1"/>
  <c r="J137" i="8" s="1"/>
  <c r="I139" i="8"/>
  <c r="I138" i="8"/>
  <c r="I137" i="8" s="1"/>
  <c r="L134" i="8"/>
  <c r="L133" i="8" s="1"/>
  <c r="L132" i="8" s="1"/>
  <c r="K134" i="8"/>
  <c r="K133" i="8" s="1"/>
  <c r="K132" i="8" s="1"/>
  <c r="J134" i="8"/>
  <c r="J133" i="8" s="1"/>
  <c r="J132" i="8" s="1"/>
  <c r="I134" i="8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7" i="8"/>
  <c r="L116" i="8" s="1"/>
  <c r="L115" i="8" s="1"/>
  <c r="K117" i="8"/>
  <c r="K116" i="8" s="1"/>
  <c r="K115" i="8" s="1"/>
  <c r="J117" i="8"/>
  <c r="J116" i="8" s="1"/>
  <c r="J115" i="8" s="1"/>
  <c r="I117" i="8"/>
  <c r="I116" i="8" s="1"/>
  <c r="I115" i="8" s="1"/>
  <c r="L112" i="8"/>
  <c r="L111" i="8" s="1"/>
  <c r="L110" i="8" s="1"/>
  <c r="K112" i="8"/>
  <c r="K111" i="8" s="1"/>
  <c r="K110" i="8" s="1"/>
  <c r="J112" i="8"/>
  <c r="J111" i="8" s="1"/>
  <c r="J110" i="8" s="1"/>
  <c r="I112" i="8"/>
  <c r="I111" i="8" s="1"/>
  <c r="I110" i="8" s="1"/>
  <c r="L106" i="8"/>
  <c r="L105" i="8" s="1"/>
  <c r="K106" i="8"/>
  <c r="J106" i="8"/>
  <c r="J105" i="8" s="1"/>
  <c r="I106" i="8"/>
  <c r="I105" i="8" s="1"/>
  <c r="K105" i="8"/>
  <c r="L102" i="8"/>
  <c r="K102" i="8"/>
  <c r="K101" i="8" s="1"/>
  <c r="K100" i="8" s="1"/>
  <c r="J102" i="8"/>
  <c r="J101" i="8" s="1"/>
  <c r="J100" i="8" s="1"/>
  <c r="I102" i="8"/>
  <c r="I101" i="8" s="1"/>
  <c r="I100" i="8" s="1"/>
  <c r="L101" i="8"/>
  <c r="L100" i="8" s="1"/>
  <c r="L97" i="8"/>
  <c r="L96" i="8" s="1"/>
  <c r="L95" i="8" s="1"/>
  <c r="K97" i="8"/>
  <c r="K96" i="8" s="1"/>
  <c r="K95" i="8" s="1"/>
  <c r="J97" i="8"/>
  <c r="J96" i="8" s="1"/>
  <c r="J95" i="8" s="1"/>
  <c r="I97" i="8"/>
  <c r="I96" i="8" s="1"/>
  <c r="I95" i="8" s="1"/>
  <c r="L92" i="8"/>
  <c r="L91" i="8" s="1"/>
  <c r="L90" i="8" s="1"/>
  <c r="K92" i="8"/>
  <c r="K91" i="8" s="1"/>
  <c r="K90" i="8" s="1"/>
  <c r="J92" i="8"/>
  <c r="I92" i="8"/>
  <c r="I91" i="8" s="1"/>
  <c r="I90" i="8" s="1"/>
  <c r="J91" i="8"/>
  <c r="J90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 s="1"/>
  <c r="I83" i="8" s="1"/>
  <c r="I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 s="1"/>
  <c r="I78" i="8" s="1"/>
  <c r="L74" i="8"/>
  <c r="L73" i="8" s="1"/>
  <c r="K74" i="8"/>
  <c r="K73" i="8" s="1"/>
  <c r="J74" i="8"/>
  <c r="J73" i="8" s="1"/>
  <c r="I74" i="8"/>
  <c r="I73" i="8" s="1"/>
  <c r="L69" i="8"/>
  <c r="L68" i="8" s="1"/>
  <c r="K69" i="8"/>
  <c r="K68" i="8" s="1"/>
  <c r="J69" i="8"/>
  <c r="J68" i="8" s="1"/>
  <c r="I69" i="8"/>
  <c r="I68" i="8" s="1"/>
  <c r="L64" i="8"/>
  <c r="L63" i="8" s="1"/>
  <c r="K64" i="8"/>
  <c r="K63" i="8" s="1"/>
  <c r="J64" i="8"/>
  <c r="J63" i="8" s="1"/>
  <c r="I64" i="8"/>
  <c r="I63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K40" i="8"/>
  <c r="K39" i="8" s="1"/>
  <c r="K38" i="8" s="1"/>
  <c r="J40" i="8"/>
  <c r="J39" i="8" s="1"/>
  <c r="J38" i="8" s="1"/>
  <c r="I40" i="8"/>
  <c r="L39" i="8"/>
  <c r="L38" i="8" s="1"/>
  <c r="I39" i="8"/>
  <c r="I38" i="8" s="1"/>
  <c r="L36" i="8"/>
  <c r="K36" i="8"/>
  <c r="J36" i="8"/>
  <c r="I36" i="8"/>
  <c r="L34" i="8"/>
  <c r="L33" i="8" s="1"/>
  <c r="L32" i="8" s="1"/>
  <c r="L31" i="8" s="1"/>
  <c r="K34" i="8"/>
  <c r="J34" i="8"/>
  <c r="I34" i="8"/>
  <c r="K33" i="8"/>
  <c r="K32" i="8" s="1"/>
  <c r="K31" i="8" s="1"/>
  <c r="J33" i="8"/>
  <c r="J32" i="8" s="1"/>
  <c r="K297" i="10" l="1"/>
  <c r="J297" i="10"/>
  <c r="I208" i="10"/>
  <c r="L147" i="9"/>
  <c r="L146" i="9" s="1"/>
  <c r="L145" i="9" s="1"/>
  <c r="K139" i="9"/>
  <c r="K138" i="9" s="1"/>
  <c r="K137" i="9" s="1"/>
  <c r="K134" i="9"/>
  <c r="K133" i="9" s="1"/>
  <c r="K132" i="9" s="1"/>
  <c r="L139" i="9"/>
  <c r="L138" i="9" s="1"/>
  <c r="L137" i="9" s="1"/>
  <c r="K147" i="9"/>
  <c r="K146" i="9" s="1"/>
  <c r="K145" i="9" s="1"/>
  <c r="L109" i="7"/>
  <c r="I160" i="6"/>
  <c r="K178" i="6"/>
  <c r="K177" i="6" s="1"/>
  <c r="K231" i="6"/>
  <c r="I31" i="3"/>
  <c r="L89" i="7"/>
  <c r="L109" i="6"/>
  <c r="J208" i="3"/>
  <c r="I160" i="10"/>
  <c r="L62" i="11"/>
  <c r="L61" i="11" s="1"/>
  <c r="I160" i="11"/>
  <c r="I33" i="8"/>
  <c r="I32" i="8" s="1"/>
  <c r="L89" i="3"/>
  <c r="L131" i="8"/>
  <c r="J160" i="3"/>
  <c r="I89" i="7"/>
  <c r="I151" i="6"/>
  <c r="I150" i="6" s="1"/>
  <c r="I263" i="6"/>
  <c r="L160" i="8"/>
  <c r="J151" i="6"/>
  <c r="J150" i="6" s="1"/>
  <c r="L263" i="6"/>
  <c r="L296" i="8"/>
  <c r="J131" i="7"/>
  <c r="L231" i="7"/>
  <c r="I263" i="7"/>
  <c r="L296" i="7"/>
  <c r="L295" i="7" s="1"/>
  <c r="K328" i="7"/>
  <c r="J31" i="6"/>
  <c r="L208" i="6"/>
  <c r="I297" i="6"/>
  <c r="I296" i="6" s="1"/>
  <c r="I165" i="10"/>
  <c r="K296" i="10"/>
  <c r="K295" i="10" s="1"/>
  <c r="L89" i="11"/>
  <c r="K328" i="11"/>
  <c r="K296" i="9"/>
  <c r="I165" i="7"/>
  <c r="I208" i="7"/>
  <c r="L62" i="3"/>
  <c r="L61" i="3" s="1"/>
  <c r="I131" i="3"/>
  <c r="I30" i="3" s="1"/>
  <c r="I178" i="3"/>
  <c r="I177" i="3" s="1"/>
  <c r="L231" i="3"/>
  <c r="L230" i="3" s="1"/>
  <c r="L109" i="10"/>
  <c r="I151" i="10"/>
  <c r="I150" i="10" s="1"/>
  <c r="I89" i="11"/>
  <c r="I151" i="11"/>
  <c r="I150" i="11" s="1"/>
  <c r="I151" i="9"/>
  <c r="I150" i="9" s="1"/>
  <c r="I160" i="8"/>
  <c r="I231" i="8"/>
  <c r="L62" i="6"/>
  <c r="L61" i="6" s="1"/>
  <c r="I178" i="6"/>
  <c r="I177" i="6" s="1"/>
  <c r="K328" i="6"/>
  <c r="I89" i="3"/>
  <c r="J178" i="3"/>
  <c r="L231" i="11"/>
  <c r="L230" i="11" s="1"/>
  <c r="J263" i="9"/>
  <c r="I297" i="8"/>
  <c r="K297" i="8"/>
  <c r="I151" i="7"/>
  <c r="I150" i="7" s="1"/>
  <c r="I297" i="7"/>
  <c r="K131" i="6"/>
  <c r="J62" i="3"/>
  <c r="J61" i="3" s="1"/>
  <c r="J151" i="3"/>
  <c r="J150" i="3" s="1"/>
  <c r="L160" i="3"/>
  <c r="K178" i="3"/>
  <c r="K177" i="3" s="1"/>
  <c r="L89" i="10"/>
  <c r="L231" i="10"/>
  <c r="L230" i="10" s="1"/>
  <c r="I109" i="7"/>
  <c r="K131" i="7"/>
  <c r="J296" i="7"/>
  <c r="J62" i="6"/>
  <c r="J61" i="6" s="1"/>
  <c r="J178" i="6"/>
  <c r="K62" i="3"/>
  <c r="K61" i="3" s="1"/>
  <c r="K109" i="3"/>
  <c r="J263" i="3"/>
  <c r="J230" i="3" s="1"/>
  <c r="K328" i="3"/>
  <c r="K263" i="10"/>
  <c r="L109" i="11"/>
  <c r="I328" i="11"/>
  <c r="I263" i="3"/>
  <c r="K178" i="10"/>
  <c r="K231" i="9"/>
  <c r="L296" i="9"/>
  <c r="I33" i="9"/>
  <c r="I32" i="9" s="1"/>
  <c r="I31" i="9" s="1"/>
  <c r="I147" i="9"/>
  <c r="I146" i="9" s="1"/>
  <c r="I145" i="9" s="1"/>
  <c r="L62" i="10"/>
  <c r="L61" i="10" s="1"/>
  <c r="I231" i="10"/>
  <c r="L328" i="10"/>
  <c r="I62" i="11"/>
  <c r="I61" i="11" s="1"/>
  <c r="L151" i="11"/>
  <c r="L150" i="11" s="1"/>
  <c r="L165" i="9"/>
  <c r="L208" i="9"/>
  <c r="L231" i="9"/>
  <c r="K160" i="9"/>
  <c r="I139" i="9"/>
  <c r="I138" i="9" s="1"/>
  <c r="I137" i="9" s="1"/>
  <c r="L297" i="3"/>
  <c r="L296" i="3" s="1"/>
  <c r="L328" i="3"/>
  <c r="J62" i="10"/>
  <c r="J61" i="10" s="1"/>
  <c r="L297" i="10"/>
  <c r="L296" i="10" s="1"/>
  <c r="L295" i="10" s="1"/>
  <c r="I231" i="11"/>
  <c r="I297" i="11"/>
  <c r="I296" i="11" s="1"/>
  <c r="I295" i="11" s="1"/>
  <c r="K297" i="11"/>
  <c r="K296" i="11" s="1"/>
  <c r="K295" i="11" s="1"/>
  <c r="J328" i="11"/>
  <c r="L328" i="9"/>
  <c r="K231" i="3"/>
  <c r="I297" i="3"/>
  <c r="K109" i="10"/>
  <c r="J231" i="10"/>
  <c r="I297" i="10"/>
  <c r="I296" i="10" s="1"/>
  <c r="I328" i="10"/>
  <c r="J62" i="11"/>
  <c r="J61" i="11" s="1"/>
  <c r="L151" i="9"/>
  <c r="L150" i="9" s="1"/>
  <c r="J178" i="10"/>
  <c r="K62" i="11"/>
  <c r="K61" i="11" s="1"/>
  <c r="L165" i="11"/>
  <c r="K178" i="11"/>
  <c r="K177" i="11" s="1"/>
  <c r="J231" i="9"/>
  <c r="L31" i="10"/>
  <c r="L45" i="9"/>
  <c r="L44" i="9" s="1"/>
  <c r="L43" i="9" s="1"/>
  <c r="L42" i="9" s="1"/>
  <c r="L31" i="11"/>
  <c r="K131" i="10"/>
  <c r="K131" i="11"/>
  <c r="K45" i="9"/>
  <c r="K44" i="9" s="1"/>
  <c r="K43" i="9" s="1"/>
  <c r="K42" i="9" s="1"/>
  <c r="K31" i="11"/>
  <c r="J131" i="3"/>
  <c r="J139" i="9"/>
  <c r="J138" i="9" s="1"/>
  <c r="J137" i="9" s="1"/>
  <c r="I131" i="6"/>
  <c r="J178" i="11"/>
  <c r="J177" i="11" s="1"/>
  <c r="J45" i="9"/>
  <c r="J44" i="9" s="1"/>
  <c r="J43" i="9" s="1"/>
  <c r="J42" i="9" s="1"/>
  <c r="J31" i="11"/>
  <c r="I31" i="11"/>
  <c r="I45" i="9"/>
  <c r="I44" i="9" s="1"/>
  <c r="I43" i="9" s="1"/>
  <c r="I42" i="9" s="1"/>
  <c r="J147" i="9"/>
  <c r="J146" i="9" s="1"/>
  <c r="J145" i="9" s="1"/>
  <c r="I131" i="10"/>
  <c r="J31" i="10"/>
  <c r="I31" i="10"/>
  <c r="I134" i="9"/>
  <c r="I133" i="9" s="1"/>
  <c r="I132" i="9" s="1"/>
  <c r="L178" i="9"/>
  <c r="L177" i="9" s="1"/>
  <c r="I178" i="9"/>
  <c r="I177" i="9" s="1"/>
  <c r="K178" i="9"/>
  <c r="K177" i="9" s="1"/>
  <c r="J178" i="9"/>
  <c r="J177" i="9" s="1"/>
  <c r="J31" i="9"/>
  <c r="K31" i="9"/>
  <c r="L31" i="9"/>
  <c r="I263" i="9"/>
  <c r="I230" i="9" s="1"/>
  <c r="J296" i="9"/>
  <c r="I296" i="9"/>
  <c r="I328" i="9"/>
  <c r="L263" i="9"/>
  <c r="L230" i="9" s="1"/>
  <c r="J151" i="9"/>
  <c r="J150" i="9" s="1"/>
  <c r="I160" i="9"/>
  <c r="J328" i="9"/>
  <c r="K151" i="9"/>
  <c r="K150" i="9" s="1"/>
  <c r="L160" i="9"/>
  <c r="K263" i="9"/>
  <c r="K230" i="9" s="1"/>
  <c r="J160" i="9"/>
  <c r="J230" i="9"/>
  <c r="K328" i="9"/>
  <c r="L328" i="11"/>
  <c r="L295" i="11" s="1"/>
  <c r="J109" i="11"/>
  <c r="J165" i="11"/>
  <c r="L208" i="11"/>
  <c r="J295" i="11"/>
  <c r="K109" i="11"/>
  <c r="I131" i="11"/>
  <c r="K165" i="11"/>
  <c r="K160" i="11" s="1"/>
  <c r="L263" i="11"/>
  <c r="I263" i="11"/>
  <c r="J89" i="11"/>
  <c r="L131" i="11"/>
  <c r="J151" i="11"/>
  <c r="J150" i="11" s="1"/>
  <c r="L178" i="11"/>
  <c r="J231" i="11"/>
  <c r="J263" i="11"/>
  <c r="K89" i="11"/>
  <c r="I109" i="11"/>
  <c r="J131" i="11"/>
  <c r="L160" i="11"/>
  <c r="I178" i="11"/>
  <c r="I177" i="11" s="1"/>
  <c r="K231" i="11"/>
  <c r="K263" i="11"/>
  <c r="J160" i="11"/>
  <c r="J89" i="10"/>
  <c r="L131" i="10"/>
  <c r="J151" i="10"/>
  <c r="J150" i="10" s="1"/>
  <c r="L178" i="10"/>
  <c r="L177" i="10" s="1"/>
  <c r="J208" i="10"/>
  <c r="K328" i="10"/>
  <c r="K89" i="10"/>
  <c r="I109" i="10"/>
  <c r="J131" i="10"/>
  <c r="L160" i="10"/>
  <c r="I178" i="10"/>
  <c r="I177" i="10" s="1"/>
  <c r="L263" i="10"/>
  <c r="I263" i="10"/>
  <c r="I230" i="10" s="1"/>
  <c r="J263" i="10"/>
  <c r="J230" i="10" s="1"/>
  <c r="J296" i="10"/>
  <c r="I89" i="10"/>
  <c r="K160" i="10"/>
  <c r="K231" i="10"/>
  <c r="K230" i="10" s="1"/>
  <c r="J328" i="10"/>
  <c r="K31" i="10"/>
  <c r="J109" i="10"/>
  <c r="J165" i="10"/>
  <c r="J160" i="10" s="1"/>
  <c r="K177" i="10"/>
  <c r="K165" i="3"/>
  <c r="K160" i="3" s="1"/>
  <c r="I328" i="3"/>
  <c r="K31" i="3"/>
  <c r="J89" i="3"/>
  <c r="L109" i="3"/>
  <c r="L131" i="3"/>
  <c r="L151" i="3"/>
  <c r="L150" i="3" s="1"/>
  <c r="J177" i="3"/>
  <c r="I231" i="3"/>
  <c r="I230" i="3" s="1"/>
  <c r="L263" i="3"/>
  <c r="J328" i="3"/>
  <c r="J295" i="3" s="1"/>
  <c r="K131" i="3"/>
  <c r="K263" i="3"/>
  <c r="I296" i="3"/>
  <c r="J109" i="3"/>
  <c r="L178" i="3"/>
  <c r="L177" i="3" s="1"/>
  <c r="K296" i="3"/>
  <c r="K295" i="3" s="1"/>
  <c r="I89" i="6"/>
  <c r="L231" i="6"/>
  <c r="L230" i="6" s="1"/>
  <c r="I328" i="6"/>
  <c r="I295" i="6" s="1"/>
  <c r="K31" i="6"/>
  <c r="J109" i="6"/>
  <c r="J208" i="6"/>
  <c r="I231" i="6"/>
  <c r="I230" i="6" s="1"/>
  <c r="K263" i="6"/>
  <c r="K230" i="6" s="1"/>
  <c r="K176" i="6" s="1"/>
  <c r="K296" i="6"/>
  <c r="K295" i="6" s="1"/>
  <c r="J328" i="6"/>
  <c r="J295" i="6" s="1"/>
  <c r="J89" i="6"/>
  <c r="L131" i="6"/>
  <c r="K151" i="6"/>
  <c r="K150" i="6" s="1"/>
  <c r="L160" i="6"/>
  <c r="I62" i="6"/>
  <c r="I61" i="6" s="1"/>
  <c r="K89" i="6"/>
  <c r="I109" i="6"/>
  <c r="J131" i="6"/>
  <c r="J160" i="6"/>
  <c r="J177" i="6"/>
  <c r="J231" i="6"/>
  <c r="J230" i="6" s="1"/>
  <c r="L178" i="6"/>
  <c r="L177" i="6" s="1"/>
  <c r="K30" i="7"/>
  <c r="J62" i="7"/>
  <c r="J61" i="7" s="1"/>
  <c r="I178" i="7"/>
  <c r="I177" i="7" s="1"/>
  <c r="I31" i="7"/>
  <c r="K62" i="7"/>
  <c r="K61" i="7" s="1"/>
  <c r="K160" i="7"/>
  <c r="L328" i="7"/>
  <c r="J328" i="7"/>
  <c r="J295" i="7" s="1"/>
  <c r="L131" i="7"/>
  <c r="L30" i="7" s="1"/>
  <c r="K151" i="7"/>
  <c r="K150" i="7" s="1"/>
  <c r="I160" i="7"/>
  <c r="K178" i="7"/>
  <c r="K177" i="7" s="1"/>
  <c r="J208" i="7"/>
  <c r="J231" i="7"/>
  <c r="K296" i="7"/>
  <c r="K295" i="7" s="1"/>
  <c r="I62" i="7"/>
  <c r="I61" i="7" s="1"/>
  <c r="J160" i="7"/>
  <c r="L178" i="7"/>
  <c r="L177" i="7" s="1"/>
  <c r="I231" i="7"/>
  <c r="I230" i="7" s="1"/>
  <c r="L263" i="7"/>
  <c r="L230" i="7" s="1"/>
  <c r="I296" i="7"/>
  <c r="I131" i="7"/>
  <c r="L160" i="7"/>
  <c r="J178" i="7"/>
  <c r="K231" i="7"/>
  <c r="K230" i="7" s="1"/>
  <c r="K263" i="7"/>
  <c r="I328" i="7"/>
  <c r="J263" i="7"/>
  <c r="J89" i="8"/>
  <c r="J62" i="8"/>
  <c r="J61" i="8" s="1"/>
  <c r="K89" i="8"/>
  <c r="K62" i="8"/>
  <c r="K61" i="8" s="1"/>
  <c r="I109" i="8"/>
  <c r="I62" i="8"/>
  <c r="I61" i="8" s="1"/>
  <c r="K328" i="8"/>
  <c r="J263" i="8"/>
  <c r="I328" i="8"/>
  <c r="K263" i="8"/>
  <c r="J297" i="8"/>
  <c r="K208" i="8"/>
  <c r="K231" i="8"/>
  <c r="J328" i="8"/>
  <c r="J208" i="8"/>
  <c r="I230" i="8"/>
  <c r="I31" i="8"/>
  <c r="K109" i="8"/>
  <c r="L178" i="8"/>
  <c r="L177" i="8" s="1"/>
  <c r="J296" i="8"/>
  <c r="J295" i="8" s="1"/>
  <c r="J31" i="8"/>
  <c r="L62" i="8"/>
  <c r="L61" i="8" s="1"/>
  <c r="L89" i="8"/>
  <c r="J178" i="8"/>
  <c r="I178" i="8"/>
  <c r="I208" i="8"/>
  <c r="L231" i="8"/>
  <c r="L263" i="8"/>
  <c r="I296" i="8"/>
  <c r="K296" i="8"/>
  <c r="K295" i="8" s="1"/>
  <c r="J109" i="8"/>
  <c r="I89" i="8"/>
  <c r="J131" i="8"/>
  <c r="J160" i="8"/>
  <c r="K178" i="8"/>
  <c r="J231" i="8"/>
  <c r="I263" i="8"/>
  <c r="L328" i="8"/>
  <c r="L295" i="8" s="1"/>
  <c r="L109" i="8"/>
  <c r="K131" i="8"/>
  <c r="K160" i="8"/>
  <c r="L295" i="9" l="1"/>
  <c r="L131" i="9"/>
  <c r="L30" i="9" s="1"/>
  <c r="J177" i="10"/>
  <c r="K131" i="9"/>
  <c r="K30" i="9" s="1"/>
  <c r="I131" i="9"/>
  <c r="I30" i="9" s="1"/>
  <c r="L176" i="9"/>
  <c r="L30" i="11"/>
  <c r="J30" i="7"/>
  <c r="K230" i="3"/>
  <c r="K176" i="3" s="1"/>
  <c r="K295" i="9"/>
  <c r="K176" i="9" s="1"/>
  <c r="J30" i="6"/>
  <c r="J360" i="6" s="1"/>
  <c r="L30" i="6"/>
  <c r="I230" i="11"/>
  <c r="I295" i="10"/>
  <c r="I176" i="10" s="1"/>
  <c r="J177" i="7"/>
  <c r="K30" i="6"/>
  <c r="K360" i="6" s="1"/>
  <c r="L177" i="11"/>
  <c r="L176" i="11" s="1"/>
  <c r="K30" i="11"/>
  <c r="L295" i="3"/>
  <c r="L176" i="3" s="1"/>
  <c r="I295" i="7"/>
  <c r="K177" i="8"/>
  <c r="K176" i="8" s="1"/>
  <c r="I30" i="6"/>
  <c r="I176" i="6"/>
  <c r="I30" i="10"/>
  <c r="J30" i="3"/>
  <c r="J131" i="9"/>
  <c r="J30" i="9" s="1"/>
  <c r="J30" i="11"/>
  <c r="I30" i="11"/>
  <c r="L30" i="10"/>
  <c r="J30" i="10"/>
  <c r="L30" i="3"/>
  <c r="I30" i="7"/>
  <c r="I295" i="9"/>
  <c r="I176" i="9" s="1"/>
  <c r="J295" i="9"/>
  <c r="J176" i="9" s="1"/>
  <c r="K230" i="11"/>
  <c r="I176" i="11"/>
  <c r="J230" i="11"/>
  <c r="J176" i="11" s="1"/>
  <c r="K176" i="11"/>
  <c r="J295" i="10"/>
  <c r="K176" i="10"/>
  <c r="L176" i="10"/>
  <c r="K30" i="10"/>
  <c r="J176" i="3"/>
  <c r="I295" i="3"/>
  <c r="I176" i="3" s="1"/>
  <c r="I360" i="3" s="1"/>
  <c r="K30" i="3"/>
  <c r="K360" i="3" s="1"/>
  <c r="L176" i="6"/>
  <c r="J176" i="6"/>
  <c r="J230" i="7"/>
  <c r="J176" i="7" s="1"/>
  <c r="I176" i="7"/>
  <c r="L176" i="7"/>
  <c r="L360" i="7" s="1"/>
  <c r="K176" i="7"/>
  <c r="K360" i="7"/>
  <c r="K30" i="8"/>
  <c r="L30" i="8"/>
  <c r="J230" i="8"/>
  <c r="K230" i="8"/>
  <c r="J177" i="8"/>
  <c r="I295" i="8"/>
  <c r="L230" i="8"/>
  <c r="L176" i="8" s="1"/>
  <c r="J30" i="8"/>
  <c r="I177" i="8"/>
  <c r="I176" i="8" s="1"/>
  <c r="I30" i="8"/>
  <c r="J176" i="10" l="1"/>
  <c r="J360" i="10" s="1"/>
  <c r="K360" i="11"/>
  <c r="L360" i="11"/>
  <c r="J360" i="7"/>
  <c r="I360" i="10"/>
  <c r="L360" i="9"/>
  <c r="L360" i="10"/>
  <c r="L360" i="3"/>
  <c r="J360" i="3"/>
  <c r="J176" i="8"/>
  <c r="J360" i="8" s="1"/>
  <c r="L360" i="6"/>
  <c r="K360" i="10"/>
  <c r="I360" i="7"/>
  <c r="I360" i="6"/>
  <c r="J360" i="11"/>
  <c r="I360" i="11"/>
  <c r="K360" i="9"/>
  <c r="I360" i="9"/>
  <c r="J360" i="9"/>
  <c r="L360" i="8"/>
  <c r="K360" i="8"/>
  <c r="I360" i="8"/>
  <c r="P329" i="8" l="1"/>
  <c r="O329" i="8"/>
  <c r="N329" i="8"/>
  <c r="M329" i="8"/>
  <c r="P212" i="8"/>
  <c r="O212" i="8"/>
  <c r="N212" i="8"/>
  <c r="M212" i="8"/>
  <c r="A9" i="10"/>
  <c r="A9" i="3"/>
  <c r="A9" i="15"/>
  <c r="A9" i="6"/>
  <c r="A9" i="7"/>
  <c r="A9" i="8"/>
  <c r="A9" i="11"/>
</calcChain>
</file>

<file path=xl/sharedStrings.xml><?xml version="1.0" encoding="utf-8"?>
<sst xmlns="http://schemas.openxmlformats.org/spreadsheetml/2006/main" count="3583" uniqueCount="324">
  <si>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</si>
  <si>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</si>
  <si>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</si>
  <si>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</si>
  <si>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</si>
  <si>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</si>
  <si>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</si>
  <si>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</si>
  <si>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</si>
  <si>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</si>
  <si>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</si>
  <si>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</si>
  <si>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</si>
  <si>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</si>
  <si>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</si>
  <si>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</si>
  <si>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</si>
  <si>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</si>
  <si>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</si>
  <si>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</si>
  <si>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</si>
  <si>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</si>
  <si>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</si>
  <si>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</si>
  <si>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</si>
  <si>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</si>
  <si>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</si>
  <si>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</si>
  <si>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</si>
  <si>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</si>
  <si>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</si>
  <si>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</si>
  <si>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</si>
  <si>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</si>
  <si>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</si>
  <si>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Mitybos išlaidos</t>
  </si>
  <si>
    <t>Transporto išlaikymo  ir transporto paslaugų įsigijimo išlaidos</t>
  </si>
  <si>
    <t>Komandiruočių išlaidos</t>
  </si>
  <si>
    <t>Gyvenamųjų vietovių viešojo ūkio išlaidos</t>
  </si>
  <si>
    <t xml:space="preserve"> 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</si>
  <si>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</si>
  <si>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</si>
  <si>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</si>
  <si>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</si>
  <si>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</si>
  <si>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</si>
  <si>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</si>
  <si>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</si>
  <si>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</si>
  <si>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</si>
  <si>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</si>
  <si>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</si>
  <si>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</si>
  <si>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</si>
  <si>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</si>
  <si>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</si>
  <si>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</si>
  <si>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</si>
  <si>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</si>
  <si>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</si>
  <si>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</si>
  <si>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</si>
  <si>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</si>
  <si>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</si>
  <si>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</si>
  <si>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</si>
  <si>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</si>
  <si>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</si>
  <si>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</si>
  <si>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</si>
  <si>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</si>
  <si>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</si>
  <si>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</si>
  <si>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</si>
  <si>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</si>
  <si>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</si>
  <si>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</si>
  <si>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</si>
  <si>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</si>
  <si>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</si>
  <si>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</si>
  <si>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</si>
  <si>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</si>
  <si>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</si>
  <si>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</si>
  <si>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</si>
  <si>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</si>
  <si>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</si>
  <si>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</si>
  <si>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</si>
  <si>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</si>
  <si>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</si>
  <si>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</si>
  <si>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</si>
  <si>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</si>
  <si>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</si>
  <si>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</si>
  <si>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</si>
  <si>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</si>
  <si>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</si>
  <si>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</si>
  <si>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</si>
  <si>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</si>
  <si>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</si>
  <si>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</si>
  <si>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</si>
  <si>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</si>
  <si>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</si>
  <si>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</si>
  <si>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</si>
  <si>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</si>
  <si>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</si>
  <si>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</si>
  <si>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</si>
  <si>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</si>
  <si>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</si>
  <si>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</si>
  <si>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</si>
  <si>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</si>
  <si>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</si>
  <si>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</si>
  <si>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</si>
  <si>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</si>
  <si>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</si>
  <si>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</si>
  <si>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</si>
  <si>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</si>
  <si>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</si>
  <si>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</si>
  <si>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</si>
  <si>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</si>
  <si>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</si>
  <si>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</si>
  <si>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</si>
  <si>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</si>
  <si>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</si>
  <si>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</si>
  <si>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</si>
  <si>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</si>
  <si>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</si>
  <si>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</si>
  <si>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</si>
  <si>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</si>
  <si>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</si>
  <si>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</si>
  <si>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</si>
  <si>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</si>
  <si>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</si>
  <si>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</si>
  <si>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</si>
  <si>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</si>
  <si>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</si>
  <si>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</si>
  <si>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</si>
  <si>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</si>
  <si>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</si>
  <si>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</si>
  <si>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</si>
  <si>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</si>
  <si>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</si>
  <si>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</si>
  <si>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</si>
  <si>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</si>
  <si>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</si>
  <si>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</si>
  <si>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</si>
  <si>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</si>
  <si>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</si>
  <si>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</si>
  <si>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</si>
  <si>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</si>
  <si>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</si>
  <si>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</si>
  <si>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</si>
  <si>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</si>
  <si>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</si>
  <si>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</si>
  <si>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</si>
  <si>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</si>
  <si>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</si>
  <si>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</si>
  <si>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</si>
  <si>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</si>
  <si>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</si>
  <si>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</si>
  <si>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</si>
  <si>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</si>
  <si>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</si>
  <si>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</si>
  <si>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</si>
  <si>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</si>
  <si>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</si>
  <si>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</si>
  <si>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</si>
  <si>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</si>
  <si>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</si>
  <si>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</si>
  <si>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</si>
  <si>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</si>
  <si>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</si>
  <si>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</si>
  <si>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Ugdymo kokybės ir mokymosi aplinkos užtikrinimo programa</t>
  </si>
  <si>
    <t>Nuoma</t>
  </si>
  <si>
    <t>Buhalterė</t>
  </si>
  <si>
    <t>Roma Navickienė</t>
  </si>
  <si>
    <t xml:space="preserve">     (įstaigos pavadinimas, kodas Juridinių asmenų registre, adresas)</t>
  </si>
  <si>
    <t>Nr.</t>
  </si>
  <si>
    <t>(data)</t>
  </si>
  <si>
    <t xml:space="preserve">    Kodas</t>
  </si>
  <si>
    <t>Ministerijos / Savivaldybės</t>
  </si>
  <si>
    <t>Gauti biudžeto asignavimai per ataskaitinį laikotarpį</t>
  </si>
  <si>
    <t xml:space="preserve">   (įstaigos vadovo ar jo įgalioto asmens pareigų  pavadinimas)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</si>
  <si>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</si>
  <si>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</si>
  <si>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</si>
  <si>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</si>
  <si>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</si>
  <si>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</si>
  <si>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</si>
  <si>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</si>
  <si>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</si>
  <si>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</si>
  <si>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</si>
  <si>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</si>
  <si>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</si>
  <si>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</si>
  <si>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</si>
  <si>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</si>
  <si>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</si>
  <si>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</si>
  <si>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</si>
  <si>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Biologinio turto ir žemės gelmių išteklių įsigijimo išlaidos</t>
  </si>
  <si>
    <t>Panaudoti asignavimai per ataskaitinį laikotarpį</t>
  </si>
  <si>
    <t>Nepanaudotas asignavimų likutis sąskaitoje, kasoje, mokėjimo kortelėse</t>
  </si>
  <si>
    <t xml:space="preserve">Bendras nepanaudotas asignavimų likutis ataskaitinio laikotarpio pabaigoje  (7+8)        </t>
  </si>
  <si>
    <t>Prienų r. Pakuonio pagrindinė mokykla, 190189523 Sodų g. 36 Prienų r.</t>
  </si>
  <si>
    <t>ketvirtinė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</si>
  <si>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</si>
  <si>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</si>
  <si>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</si>
  <si>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</si>
  <si>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</si>
  <si>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</si>
  <si>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Nemokamas maitinimas</t>
  </si>
  <si>
    <t xml:space="preserve">     </t>
  </si>
  <si>
    <t xml:space="preserve">                                             (data)</t>
  </si>
  <si>
    <t>(tūkst. eurų)</t>
  </si>
  <si>
    <t>Eil.Nr.</t>
  </si>
  <si>
    <t xml:space="preserve">IŠLAIDOS </t>
  </si>
  <si>
    <t xml:space="preserve">Darbo užmokestis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</si>
  <si>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</si>
  <si>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</si>
  <si>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</si>
  <si>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(įstaigos vadovo ar jo įgalioto asmens pareigų pavadinimas)</t>
  </si>
  <si>
    <t xml:space="preserve">                                                                      (data)</t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</si>
  <si>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</si>
  <si>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Valiutos kurso įtaka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</si>
  <si>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</si>
  <si>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</si>
  <si>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</si>
  <si>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Kompiuterinės techninės ir elektroninių ryšių įrangos įsigijimo išlaidos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</si>
  <si>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</si>
  <si>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</si>
  <si>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</si>
  <si>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</si>
  <si>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</si>
  <si>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>Ugdymo lėšos</t>
  </si>
  <si>
    <t>09</t>
  </si>
  <si>
    <t>02</t>
  </si>
  <si>
    <t>01</t>
  </si>
  <si>
    <t>4LRVB SV5</t>
  </si>
  <si>
    <t>Savivaldybės biudžetas SB</t>
  </si>
  <si>
    <t>06</t>
  </si>
  <si>
    <t>Pavėžėjimas 5 SB</t>
  </si>
  <si>
    <t>10</t>
  </si>
  <si>
    <t>04</t>
  </si>
  <si>
    <t>40</t>
  </si>
  <si>
    <t>4LRVB SV1</t>
  </si>
  <si>
    <t xml:space="preserve">Tėvų įnašai </t>
  </si>
  <si>
    <t>5SBSP</t>
  </si>
  <si>
    <t xml:space="preserve">Faktinės įmokos į biudžetą per ataskaitinį laikotarpį </t>
  </si>
  <si>
    <t>…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</si>
  <si>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</si>
  <si>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</si>
  <si>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</si>
  <si>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</si>
  <si>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</si>
  <si>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Prekių ir paslaugų įsigijimo išlaidos </t>
  </si>
  <si>
    <t xml:space="preserve">Subsidijos iš  biudžeto lėšų 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</si>
  <si>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</si>
  <si>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Ilgalaikio materialiojo turto  kūrimo ir įsigijimo išlaidos</t>
  </si>
  <si>
    <t>IŠ VISO (2 + 3)</t>
  </si>
  <si>
    <t>(vyriausiasis buhalteris (buhalteris) / centralizuotos apskaitos įstaigos vadovo arba jo įgalioto asmens pareigų pavadinimas</t>
  </si>
  <si>
    <t>Bendra</t>
  </si>
  <si>
    <t>4LRVB</t>
  </si>
  <si>
    <t>metinė</t>
  </si>
  <si>
    <t>Direktorė</t>
  </si>
  <si>
    <t>Audronė Vaicekauskienė</t>
  </si>
  <si>
    <t>Už paslaugas</t>
  </si>
  <si>
    <t>PATVIRTINTA</t>
  </si>
  <si>
    <t>2022 m. kovo 2 d. įsakymo Nr. 1K-74  redakcija)</t>
  </si>
  <si>
    <t>2022  M. KOVO  31 D.</t>
  </si>
  <si>
    <t>Tikslinės dotacijos</t>
  </si>
  <si>
    <t>(Biudžetinių įstaigų pajamų 20__ m. _______ d. metinės, ketvirtinės ataskaitos forma Nr. 1)</t>
  </si>
  <si>
    <t>Ministerijos / savivaldybės</t>
  </si>
  <si>
    <t>(eurai, ct)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</si>
  <si>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</si>
  <si>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</si>
  <si>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</si>
  <si>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Negautas asignavimų likutis iš iždo  (2+4–5)                      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</si>
  <si>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</si>
  <si>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</si>
  <si>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t>(vyriausiasis buhalteris (buhalteris) / centralizuotos apskaitos įstaigos vadovo arba jo įgalioto asmens pareigų pavadinimas)</t>
  </si>
  <si>
    <t>__________________________________________</t>
  </si>
  <si>
    <t>Finansavimo šaltinis ...1.4.2.1.1.1</t>
  </si>
  <si>
    <t>Finansavimo šaltinis ...1.4.2.1.2.1</t>
  </si>
  <si>
    <t>Finansavimo šaltinis ...1.4.2.1.4.1</t>
  </si>
  <si>
    <t>Prienų r. Pakuonio pagrindinė mokykla , 190189523, Sodų g. 36  Pakuonis Prienų r.</t>
  </si>
  <si>
    <t>BIUDŽETINIŲ ĮSTAIGŲ PAJAMŲ 2022 M.KOVO 31 D.</t>
  </si>
  <si>
    <t>2022 M. KOVO 31 D.</t>
  </si>
  <si>
    <t>iš jų ilgalaikių įsiskolinimų likutis</t>
  </si>
  <si>
    <t>Neperdirbto plastiko atliekų nuosavi ištekliai</t>
  </si>
  <si>
    <t>Pastaba. Ilgalaikių įsipareigojimų likutis – įsipareigojimai, kurių terminas ilgesnis negu 1 metai.</t>
  </si>
  <si>
    <t>2022-04-11  Nr.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</si>
</sst>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 Baltic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 Baltic"/>
      <charset val="186"/>
    </font>
    <font>
      <sz val="12"/>
      <name val="Arial"/>
      <family val="2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sz val="10"/>
      <color rgb="FF00B0F0"/>
      <name val="Times New Roman Baltic"/>
      <charset val="186"/>
    </font>
    <font>
      <b/>
      <sz val="10"/>
      <name val="Times New Roman Baltic"/>
      <family val="1"/>
      <charset val="186"/>
    </font>
    <font>
      <b/>
      <sz val="11"/>
      <color theme="1"/>
      <name val="Calibri"/>
      <family val="2"/>
      <scheme val="minor"/>
    </font>
    <font>
      <b/>
      <sz val="8"/>
      <name val="Times New Roman Baltic"/>
      <charset val="186"/>
    </font>
    <font>
      <sz val="10"/>
      <color theme="1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trike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501">
    <xf numFmtId="0" fontId="0" fillId="0" borderId="0" xfId="0"/>
    <xf numFmtId="0" fontId="5" fillId="0" borderId="0" xfId="1" applyFont="1"/>
    <xf numFmtId="164" fontId="4" fillId="0" borderId="0" xfId="2" applyNumberFormat="1" applyFont="1" applyBorder="1" applyAlignment="1" applyProtection="1">
      <alignment horizontal="left" vertical="center" wrapText="1"/>
    </xf>
    <xf numFmtId="0" fontId="5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3" fillId="0" borderId="0" xfId="1" applyFont="1" applyBorder="1"/>
    <xf numFmtId="0" fontId="3" fillId="0" borderId="0" xfId="1" applyFont="1"/>
    <xf numFmtId="0" fontId="3" fillId="0" borderId="0" xfId="1" applyFont="1" applyBorder="1" applyAlignment="1">
      <alignment vertical="center"/>
    </xf>
    <xf numFmtId="0" fontId="8" fillId="0" borderId="0" xfId="0" applyFont="1" applyBorder="1" applyAlignment="1">
      <alignment wrapText="1"/>
    </xf>
    <xf numFmtId="3" fontId="9" fillId="0" borderId="2" xfId="1" applyNumberFormat="1" applyFont="1" applyBorder="1" applyAlignment="1" applyProtection="1"/>
    <xf numFmtId="3" fontId="3" fillId="0" borderId="2" xfId="1" applyNumberFormat="1" applyFont="1" applyBorder="1" applyAlignment="1" applyProtection="1"/>
    <xf numFmtId="0" fontId="3" fillId="0" borderId="0" xfId="0" applyFont="1" applyBorder="1" applyAlignment="1"/>
    <xf numFmtId="1" fontId="3" fillId="0" borderId="2" xfId="1" applyNumberFormat="1" applyFont="1" applyBorder="1" applyAlignment="1" applyProtection="1"/>
    <xf numFmtId="0" fontId="3" fillId="0" borderId="1" xfId="0" applyFont="1" applyBorder="1" applyAlignment="1"/>
    <xf numFmtId="3" fontId="3" fillId="0" borderId="3" xfId="1" applyNumberFormat="1" applyFont="1" applyBorder="1" applyAlignment="1" applyProtection="1"/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0" xfId="1" applyFont="1" applyBorder="1"/>
    <xf numFmtId="0" fontId="11" fillId="0" borderId="0" xfId="1" applyFont="1"/>
    <xf numFmtId="0" fontId="11" fillId="0" borderId="2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12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1" fontId="3" fillId="0" borderId="8" xfId="1" applyNumberFormat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5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0" fontId="9" fillId="0" borderId="6" xfId="1" applyFont="1" applyBorder="1" applyAlignment="1">
      <alignment vertical="top" wrapText="1"/>
    </xf>
    <xf numFmtId="0" fontId="9" fillId="0" borderId="13" xfId="1" applyFont="1" applyBorder="1" applyAlignment="1">
      <alignment horizontal="left" vertical="top" wrapText="1"/>
    </xf>
    <xf numFmtId="0" fontId="9" fillId="0" borderId="13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11" fillId="0" borderId="1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3" fillId="0" borderId="0" xfId="1" applyFont="1" applyBorder="1" applyAlignment="1">
      <alignment vertical="top"/>
    </xf>
    <xf numFmtId="0" fontId="3" fillId="0" borderId="0" xfId="1" applyFont="1" applyAlignment="1">
      <alignment vertical="top"/>
    </xf>
    <xf numFmtId="0" fontId="9" fillId="0" borderId="1" xfId="1" applyFont="1" applyFill="1" applyBorder="1" applyAlignment="1">
      <alignment vertical="top" wrapText="1"/>
    </xf>
    <xf numFmtId="0" fontId="9" fillId="0" borderId="5" xfId="1" applyFont="1" applyFill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14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0" borderId="14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9" fillId="0" borderId="14" xfId="1" applyFont="1" applyBorder="1" applyAlignment="1">
      <alignment horizontal="center" vertical="top" wrapText="1"/>
    </xf>
    <xf numFmtId="0" fontId="11" fillId="0" borderId="13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top" wrapText="1"/>
    </xf>
    <xf numFmtId="0" fontId="3" fillId="0" borderId="3" xfId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vertical="top" wrapText="1"/>
    </xf>
    <xf numFmtId="0" fontId="9" fillId="0" borderId="2" xfId="1" applyFont="1" applyFill="1" applyBorder="1" applyAlignment="1">
      <alignment vertical="top" wrapText="1"/>
    </xf>
    <xf numFmtId="0" fontId="9" fillId="0" borderId="8" xfId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0" fontId="9" fillId="0" borderId="15" xfId="1" applyFont="1" applyFill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0" fontId="9" fillId="0" borderId="10" xfId="1" applyFont="1" applyFill="1" applyBorder="1" applyAlignment="1">
      <alignment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1" fontId="3" fillId="0" borderId="2" xfId="1" applyNumberFormat="1" applyFont="1" applyBorder="1" applyAlignment="1">
      <alignment horizontal="right" vertical="center" wrapText="1"/>
    </xf>
    <xf numFmtId="0" fontId="9" fillId="0" borderId="13" xfId="1" applyFont="1" applyFill="1" applyBorder="1" applyAlignment="1">
      <alignment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11" fillId="0" borderId="13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164" fontId="3" fillId="3" borderId="12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/>
    <xf numFmtId="0" fontId="3" fillId="0" borderId="0" xfId="1" applyFont="1" applyFill="1"/>
    <xf numFmtId="0" fontId="9" fillId="0" borderId="14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164" fontId="3" fillId="4" borderId="8" xfId="1" applyNumberFormat="1" applyFont="1" applyFill="1" applyBorder="1" applyAlignment="1">
      <alignment horizontal="right" vertical="center" wrapText="1"/>
    </xf>
    <xf numFmtId="0" fontId="3" fillId="0" borderId="5" xfId="1" applyFont="1" applyBorder="1"/>
    <xf numFmtId="0" fontId="3" fillId="0" borderId="2" xfId="1" applyFont="1" applyBorder="1"/>
    <xf numFmtId="0" fontId="3" fillId="0" borderId="8" xfId="1" applyFont="1" applyBorder="1"/>
    <xf numFmtId="0" fontId="3" fillId="0" borderId="13" xfId="1" applyFont="1" applyBorder="1"/>
    <xf numFmtId="0" fontId="3" fillId="0" borderId="2" xfId="1" applyFont="1" applyBorder="1" applyAlignment="1">
      <alignment horizontal="center"/>
    </xf>
    <xf numFmtId="0" fontId="11" fillId="0" borderId="13" xfId="1" applyFont="1" applyBorder="1"/>
    <xf numFmtId="164" fontId="9" fillId="0" borderId="0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2" fontId="3" fillId="0" borderId="2" xfId="1" applyNumberFormat="1" applyFont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>
      <alignment horizontal="right" vertical="center" wrapText="1"/>
    </xf>
    <xf numFmtId="2" fontId="9" fillId="2" borderId="8" xfId="1" applyNumberFormat="1" applyFont="1" applyFill="1" applyBorder="1" applyAlignment="1">
      <alignment horizontal="right" vertical="center" wrapText="1"/>
    </xf>
    <xf numFmtId="2" fontId="9" fillId="2" borderId="14" xfId="1" applyNumberFormat="1" applyFont="1" applyFill="1" applyBorder="1" applyAlignment="1">
      <alignment horizontal="right" vertical="center" wrapText="1"/>
    </xf>
    <xf numFmtId="2" fontId="9" fillId="2" borderId="4" xfId="1" applyNumberFormat="1" applyFont="1" applyFill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right" vertical="center" wrapText="1"/>
    </xf>
    <xf numFmtId="2" fontId="3" fillId="2" borderId="8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>
      <alignment horizontal="right" vertical="center" wrapText="1"/>
    </xf>
    <xf numFmtId="2" fontId="3" fillId="2" borderId="4" xfId="1" applyNumberFormat="1" applyFont="1" applyFill="1" applyBorder="1" applyAlignment="1">
      <alignment horizontal="right" vertical="center" wrapText="1"/>
    </xf>
    <xf numFmtId="2" fontId="3" fillId="2" borderId="3" xfId="1" applyNumberFormat="1" applyFont="1" applyFill="1" applyBorder="1" applyAlignment="1">
      <alignment horizontal="right" vertical="center" wrapText="1"/>
    </xf>
    <xf numFmtId="2" fontId="3" fillId="2" borderId="12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Border="1" applyAlignment="1" applyProtection="1">
      <alignment horizontal="right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2" fontId="3" fillId="2" borderId="14" xfId="1" applyNumberFormat="1" applyFont="1" applyFill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right" vertical="center"/>
    </xf>
    <xf numFmtId="2" fontId="3" fillId="2" borderId="8" xfId="1" applyNumberFormat="1" applyFont="1" applyFill="1" applyBorder="1" applyAlignment="1">
      <alignment horizontal="right" vertical="center"/>
    </xf>
    <xf numFmtId="2" fontId="3" fillId="2" borderId="10" xfId="1" applyNumberFormat="1" applyFont="1" applyFill="1" applyBorder="1" applyAlignment="1">
      <alignment horizontal="right" vertical="center" wrapText="1"/>
    </xf>
    <xf numFmtId="2" fontId="3" fillId="0" borderId="7" xfId="1" applyNumberFormat="1" applyFont="1" applyBorder="1" applyAlignment="1" applyProtection="1">
      <alignment horizontal="right" vertical="center" wrapText="1"/>
    </xf>
    <xf numFmtId="2" fontId="3" fillId="0" borderId="3" xfId="1" applyNumberFormat="1" applyFont="1" applyBorder="1" applyAlignment="1" applyProtection="1">
      <alignment horizontal="right" vertical="center" wrapText="1"/>
    </xf>
    <xf numFmtId="2" fontId="3" fillId="0" borderId="10" xfId="1" applyNumberFormat="1" applyFont="1" applyBorder="1" applyAlignment="1" applyProtection="1">
      <alignment horizontal="right" vertical="center" wrapText="1"/>
    </xf>
    <xf numFmtId="2" fontId="3" fillId="0" borderId="12" xfId="1" applyNumberFormat="1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horizontal="right" vertical="center" wrapText="1"/>
    </xf>
    <xf numFmtId="2" fontId="3" fillId="0" borderId="4" xfId="1" applyNumberFormat="1" applyFont="1" applyBorder="1" applyAlignment="1" applyProtection="1">
      <alignment horizontal="right" vertical="center" wrapText="1"/>
    </xf>
    <xf numFmtId="2" fontId="3" fillId="2" borderId="8" xfId="1" applyNumberFormat="1" applyFont="1" applyFill="1" applyBorder="1" applyAlignment="1" applyProtection="1">
      <alignment horizontal="right" vertical="center" wrapText="1"/>
    </xf>
    <xf numFmtId="2" fontId="3" fillId="0" borderId="14" xfId="1" applyNumberFormat="1" applyFont="1" applyBorder="1" applyAlignment="1" applyProtection="1">
      <alignment horizontal="right" vertical="center" wrapText="1"/>
    </xf>
    <xf numFmtId="0" fontId="17" fillId="0" borderId="0" xfId="1" applyFont="1" applyBorder="1" applyAlignment="1">
      <alignment vertical="top"/>
    </xf>
    <xf numFmtId="0" fontId="8" fillId="0" borderId="0" xfId="0" applyFont="1"/>
    <xf numFmtId="0" fontId="7" fillId="0" borderId="0" xfId="0" applyFont="1"/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14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15" fillId="0" borderId="0" xfId="0" applyFont="1"/>
    <xf numFmtId="0" fontId="21" fillId="0" borderId="0" xfId="4" applyFont="1" applyAlignment="1">
      <alignment vertical="center"/>
    </xf>
    <xf numFmtId="0" fontId="19" fillId="0" borderId="1" xfId="1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/>
    </xf>
    <xf numFmtId="0" fontId="19" fillId="0" borderId="0" xfId="1" applyFont="1" applyAlignment="1">
      <alignment horizontal="center" vertical="center" wrapText="1"/>
    </xf>
    <xf numFmtId="0" fontId="15" fillId="0" borderId="2" xfId="0" applyFont="1" applyBorder="1"/>
    <xf numFmtId="0" fontId="2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15" fillId="0" borderId="0" xfId="0" applyFont="1" applyBorder="1"/>
    <xf numFmtId="2" fontId="9" fillId="2" borderId="7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164" fontId="4" fillId="0" borderId="0" xfId="2" applyNumberFormat="1" applyFont="1" applyBorder="1" applyAlignment="1" applyProtection="1">
      <alignment horizontal="right" vertical="center"/>
    </xf>
    <xf numFmtId="0" fontId="5" fillId="0" borderId="0" xfId="1" applyFont="1" applyBorder="1" applyAlignment="1">
      <alignment vertical="center"/>
    </xf>
    <xf numFmtId="0" fontId="24" fillId="0" borderId="0" xfId="1" applyFont="1"/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27" fillId="0" borderId="0" xfId="1" applyFont="1" applyBorder="1" applyAlignment="1" applyProtection="1">
      <alignment horizontal="center" vertical="center" wrapText="1"/>
    </xf>
    <xf numFmtId="164" fontId="4" fillId="0" borderId="0" xfId="2" applyNumberFormat="1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wrapText="1"/>
    </xf>
    <xf numFmtId="164" fontId="17" fillId="0" borderId="0" xfId="2" applyNumberFormat="1" applyFont="1" applyBorder="1" applyAlignment="1" applyProtection="1">
      <alignment horizontal="left"/>
    </xf>
    <xf numFmtId="0" fontId="1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164" fontId="17" fillId="0" borderId="0" xfId="2" applyNumberFormat="1" applyFont="1" applyBorder="1" applyAlignment="1" applyProtection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9" fillId="0" borderId="1" xfId="1" applyFont="1" applyBorder="1"/>
    <xf numFmtId="0" fontId="29" fillId="0" borderId="1" xfId="1" applyFont="1" applyBorder="1" applyAlignment="1">
      <alignment horizontal="center"/>
    </xf>
    <xf numFmtId="164" fontId="17" fillId="0" borderId="1" xfId="1" applyNumberFormat="1" applyFont="1" applyBorder="1" applyAlignment="1" applyProtection="1">
      <alignment horizontal="right"/>
    </xf>
    <xf numFmtId="49" fontId="30" fillId="0" borderId="2" xfId="1" applyNumberFormat="1" applyFont="1" applyBorder="1" applyAlignment="1" applyProtection="1">
      <alignment horizontal="center" vertical="center" wrapText="1"/>
    </xf>
    <xf numFmtId="49" fontId="30" fillId="0" borderId="12" xfId="1" applyNumberFormat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49" fontId="4" fillId="0" borderId="8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1" fontId="4" fillId="0" borderId="12" xfId="1" applyNumberFormat="1" applyFont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17" fillId="0" borderId="0" xfId="1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36" fillId="0" borderId="0" xfId="1" applyFont="1" applyBorder="1" applyAlignment="1">
      <alignment horizontal="center" vertical="top"/>
    </xf>
    <xf numFmtId="0" fontId="36" fillId="0" borderId="0" xfId="1" applyFont="1" applyBorder="1" applyAlignment="1">
      <alignment horizontal="center" vertical="top"/>
    </xf>
    <xf numFmtId="0" fontId="36" fillId="0" borderId="6" xfId="1" applyFont="1" applyBorder="1" applyAlignment="1">
      <alignment horizontal="center" vertical="top"/>
    </xf>
    <xf numFmtId="2" fontId="3" fillId="2" borderId="5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right" vertical="center" wrapText="1"/>
    </xf>
    <xf numFmtId="2" fontId="3" fillId="2" borderId="11" xfId="1" applyNumberFormat="1" applyFont="1" applyFill="1" applyBorder="1" applyAlignment="1">
      <alignment horizontal="right" vertical="center" wrapText="1"/>
    </xf>
    <xf numFmtId="2" fontId="3" fillId="2" borderId="15" xfId="1" applyNumberFormat="1" applyFont="1" applyFill="1" applyBorder="1" applyAlignment="1">
      <alignment horizontal="right" vertical="center" wrapText="1"/>
    </xf>
    <xf numFmtId="2" fontId="3" fillId="2" borderId="5" xfId="1" applyNumberFormat="1" applyFont="1" applyFill="1" applyBorder="1" applyAlignment="1">
      <alignment horizontal="right" vertical="center"/>
    </xf>
    <xf numFmtId="2" fontId="3" fillId="2" borderId="9" xfId="1" applyNumberFormat="1" applyFont="1" applyFill="1" applyBorder="1" applyAlignment="1">
      <alignment horizontal="righ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2" fontId="3" fillId="0" borderId="7" xfId="1" applyNumberFormat="1" applyFont="1" applyBorder="1" applyAlignment="1">
      <alignment horizontal="right" vertical="center" wrapText="1"/>
    </xf>
    <xf numFmtId="2" fontId="3" fillId="0" borderId="3" xfId="1" applyNumberFormat="1" applyFont="1" applyBorder="1" applyAlignment="1">
      <alignment horizontal="right" vertical="center" wrapText="1"/>
    </xf>
    <xf numFmtId="2" fontId="3" fillId="0" borderId="9" xfId="1" applyNumberFormat="1" applyFont="1" applyBorder="1" applyAlignment="1" applyProtection="1">
      <alignment horizontal="right" vertical="center" wrapText="1"/>
    </xf>
    <xf numFmtId="2" fontId="3" fillId="0" borderId="14" xfId="1" applyNumberFormat="1" applyFont="1" applyBorder="1" applyAlignment="1">
      <alignment horizontal="right" vertical="center" wrapText="1"/>
    </xf>
    <xf numFmtId="2" fontId="9" fillId="2" borderId="5" xfId="1" applyNumberFormat="1" applyFont="1" applyFill="1" applyBorder="1" applyAlignment="1">
      <alignment horizontal="right" vertical="center" wrapText="1"/>
    </xf>
    <xf numFmtId="2" fontId="3" fillId="2" borderId="13" xfId="1" applyNumberFormat="1" applyFont="1" applyFill="1" applyBorder="1" applyAlignment="1">
      <alignment horizontal="right" vertical="center" wrapText="1"/>
    </xf>
    <xf numFmtId="2" fontId="9" fillId="2" borderId="13" xfId="1" applyNumberFormat="1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horizontal="right" vertical="center" wrapText="1"/>
    </xf>
    <xf numFmtId="2" fontId="3" fillId="0" borderId="6" xfId="1" applyNumberFormat="1" applyFont="1" applyBorder="1" applyAlignment="1" applyProtection="1">
      <alignment horizontal="right" vertical="center" wrapText="1"/>
    </xf>
    <xf numFmtId="2" fontId="3" fillId="2" borderId="6" xfId="1" applyNumberFormat="1" applyFont="1" applyFill="1" applyBorder="1" applyAlignment="1">
      <alignment horizontal="right" vertical="center" wrapText="1"/>
    </xf>
    <xf numFmtId="0" fontId="37" fillId="0" borderId="0" xfId="0" applyFont="1"/>
    <xf numFmtId="0" fontId="37" fillId="0" borderId="0" xfId="1" applyFont="1" applyAlignment="1">
      <alignment horizontal="center" vertical="center"/>
    </xf>
    <xf numFmtId="0" fontId="37" fillId="0" borderId="0" xfId="1" applyFont="1" applyAlignment="1">
      <alignment vertical="center"/>
    </xf>
    <xf numFmtId="0" fontId="33" fillId="0" borderId="0" xfId="0" applyFont="1" applyBorder="1" applyAlignment="1">
      <alignment horizontal="center" vertical="top" wrapText="1"/>
    </xf>
    <xf numFmtId="0" fontId="37" fillId="0" borderId="0" xfId="1" applyFont="1" applyBorder="1" applyAlignment="1">
      <alignment vertical="top"/>
    </xf>
    <xf numFmtId="0" fontId="37" fillId="0" borderId="0" xfId="1" applyFont="1" applyBorder="1" applyAlignment="1"/>
    <xf numFmtId="0" fontId="39" fillId="0" borderId="0" xfId="1" applyFont="1" applyBorder="1" applyAlignment="1">
      <alignment vertical="center"/>
    </xf>
    <xf numFmtId="0" fontId="39" fillId="0" borderId="0" xfId="1" applyFont="1" applyBorder="1" applyAlignment="1">
      <alignment vertical="top"/>
    </xf>
    <xf numFmtId="0" fontId="39" fillId="0" borderId="0" xfId="0" applyFont="1" applyBorder="1" applyAlignment="1"/>
    <xf numFmtId="0" fontId="4" fillId="0" borderId="0" xfId="0" applyFont="1"/>
    <xf numFmtId="0" fontId="7" fillId="0" borderId="0" xfId="0" applyFont="1" applyAlignment="1"/>
    <xf numFmtId="0" fontId="16" fillId="0" borderId="0" xfId="0" applyFont="1"/>
    <xf numFmtId="0" fontId="3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Alignment="1">
      <alignment wrapText="1"/>
    </xf>
    <xf numFmtId="49" fontId="3" fillId="0" borderId="7" xfId="1" applyNumberFormat="1" applyFont="1" applyBorder="1" applyAlignment="1" applyProtection="1">
      <alignment horizontal="center"/>
      <protection locked="0"/>
    </xf>
    <xf numFmtId="49" fontId="3" fillId="0" borderId="8" xfId="1" applyNumberFormat="1" applyFont="1" applyBorder="1" applyAlignment="1" applyProtection="1">
      <alignment horizontal="center"/>
    </xf>
    <xf numFmtId="49" fontId="3" fillId="0" borderId="2" xfId="1" applyNumberFormat="1" applyFont="1" applyBorder="1" applyAlignment="1" applyProtection="1">
      <alignment horizontal="center"/>
    </xf>
    <xf numFmtId="0" fontId="45" fillId="0" borderId="0" xfId="0" applyFont="1" applyBorder="1" applyAlignment="1">
      <alignment horizontal="center"/>
    </xf>
    <xf numFmtId="0" fontId="45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right" vertical="center" wrapText="1"/>
    </xf>
    <xf numFmtId="2" fontId="3" fillId="0" borderId="5" xfId="1" applyNumberFormat="1" applyFont="1" applyBorder="1" applyAlignment="1" applyProtection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15" xfId="1" applyNumberFormat="1" applyFont="1" applyFill="1" applyBorder="1" applyAlignment="1">
      <alignment horizontal="right" vertical="center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11" fillId="2" borderId="11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11" fillId="0" borderId="8" xfId="1" applyNumberFormat="1" applyFont="1" applyBorder="1" applyAlignment="1" applyProtection="1">
      <alignment horizontal="right" vertical="center" wrapText="1"/>
    </xf>
    <xf numFmtId="2" fontId="11" fillId="0" borderId="4" xfId="1" applyNumberFormat="1" applyFont="1" applyBorder="1" applyAlignment="1" applyProtection="1">
      <alignment horizontal="right" vertical="center" wrapText="1"/>
    </xf>
    <xf numFmtId="2" fontId="11" fillId="2" borderId="10" xfId="1" applyNumberFormat="1" applyFont="1" applyFill="1" applyBorder="1" applyAlignment="1">
      <alignment horizontal="right" vertical="center" wrapText="1"/>
    </xf>
    <xf numFmtId="2" fontId="11" fillId="2" borderId="9" xfId="1" applyNumberFormat="1" applyFont="1" applyFill="1" applyBorder="1" applyAlignment="1">
      <alignment horizontal="right" vertical="center" wrapText="1"/>
    </xf>
    <xf numFmtId="2" fontId="11" fillId="2" borderId="3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2" fontId="11" fillId="0" borderId="3" xfId="1" applyNumberFormat="1" applyFont="1" applyBorder="1" applyAlignment="1" applyProtection="1">
      <alignment horizontal="right" vertical="center" wrapText="1"/>
    </xf>
    <xf numFmtId="2" fontId="11" fillId="0" borderId="2" xfId="1" applyNumberFormat="1" applyFont="1" applyBorder="1" applyAlignment="1" applyProtection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horizontal="right" vertical="center" wrapText="1"/>
    </xf>
    <xf numFmtId="2" fontId="11" fillId="0" borderId="14" xfId="1" applyNumberFormat="1" applyFont="1" applyBorder="1" applyAlignment="1" applyProtection="1">
      <alignment horizontal="right" vertical="center" wrapText="1"/>
    </xf>
    <xf numFmtId="2" fontId="11" fillId="0" borderId="10" xfId="1" applyNumberFormat="1" applyFont="1" applyBorder="1" applyAlignment="1" applyProtection="1">
      <alignment horizontal="right" vertical="center" wrapText="1"/>
    </xf>
    <xf numFmtId="2" fontId="11" fillId="0" borderId="6" xfId="1" applyNumberFormat="1" applyFont="1" applyBorder="1" applyAlignment="1" applyProtection="1">
      <alignment horizontal="right" vertical="center" wrapText="1"/>
    </xf>
    <xf numFmtId="2" fontId="11" fillId="2" borderId="6" xfId="1" applyNumberFormat="1" applyFont="1" applyFill="1" applyBorder="1" applyAlignment="1">
      <alignment horizontal="right" vertical="center" wrapText="1"/>
    </xf>
    <xf numFmtId="0" fontId="46" fillId="0" borderId="16" xfId="0" applyFont="1" applyBorder="1"/>
    <xf numFmtId="0" fontId="37" fillId="0" borderId="0" xfId="0" applyFont="1" applyBorder="1" applyAlignment="1">
      <alignment horizontal="left"/>
    </xf>
    <xf numFmtId="0" fontId="48" fillId="0" borderId="0" xfId="0" applyFont="1" applyBorder="1" applyAlignment="1"/>
    <xf numFmtId="0" fontId="37" fillId="0" borderId="0" xfId="0" applyFont="1" applyBorder="1"/>
    <xf numFmtId="14" fontId="19" fillId="0" borderId="1" xfId="1" applyNumberFormat="1" applyFont="1" applyBorder="1" applyAlignment="1">
      <alignment horizontal="left" vertical="center" wrapText="1"/>
    </xf>
    <xf numFmtId="0" fontId="20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7" fillId="0" borderId="1" xfId="0" applyFont="1" applyBorder="1"/>
    <xf numFmtId="0" fontId="38" fillId="0" borderId="0" xfId="1" applyFont="1" applyAlignment="1" applyProtection="1">
      <alignment horizontal="right" vertical="center"/>
    </xf>
    <xf numFmtId="164" fontId="38" fillId="0" borderId="0" xfId="1" applyNumberFormat="1" applyFont="1" applyAlignment="1" applyProtection="1">
      <alignment vertical="center"/>
    </xf>
    <xf numFmtId="164" fontId="37" fillId="0" borderId="0" xfId="1" applyNumberFormat="1" applyFont="1" applyBorder="1" applyAlignment="1" applyProtection="1">
      <alignment horizontal="center"/>
    </xf>
    <xf numFmtId="164" fontId="37" fillId="0" borderId="0" xfId="1" applyNumberFormat="1" applyFont="1" applyAlignment="1" applyProtection="1">
      <alignment horizontal="right" vertical="center"/>
    </xf>
    <xf numFmtId="0" fontId="38" fillId="0" borderId="2" xfId="0" applyFont="1" applyBorder="1" applyAlignment="1"/>
    <xf numFmtId="164" fontId="37" fillId="0" borderId="0" xfId="1" applyNumberFormat="1" applyFont="1" applyBorder="1" applyAlignment="1" applyProtection="1">
      <alignment horizontal="right" vertical="center"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8" fillId="0" borderId="0" xfId="1" applyFont="1"/>
    <xf numFmtId="0" fontId="38" fillId="0" borderId="0" xfId="1" applyFont="1" applyBorder="1"/>
    <xf numFmtId="0" fontId="38" fillId="0" borderId="0" xfId="5" applyFont="1" applyBorder="1" applyAlignment="1">
      <alignment horizontal="right"/>
    </xf>
    <xf numFmtId="0" fontId="37" fillId="0" borderId="1" xfId="0" applyFont="1" applyBorder="1" applyAlignment="1">
      <alignment horizontal="center"/>
    </xf>
    <xf numFmtId="0" fontId="37" fillId="0" borderId="0" xfId="5" applyFont="1" applyBorder="1" applyAlignment="1">
      <alignment horizontal="right"/>
    </xf>
    <xf numFmtId="0" fontId="33" fillId="0" borderId="2" xfId="1" applyFont="1" applyBorder="1" applyAlignment="1">
      <alignment horizontal="center" vertical="top"/>
    </xf>
    <xf numFmtId="0" fontId="37" fillId="0" borderId="2" xfId="1" applyFont="1" applyBorder="1" applyAlignment="1">
      <alignment horizontal="center" vertical="top"/>
    </xf>
    <xf numFmtId="0" fontId="33" fillId="0" borderId="2" xfId="1" applyFont="1" applyBorder="1" applyAlignment="1">
      <alignment vertical="center"/>
    </xf>
    <xf numFmtId="164" fontId="37" fillId="0" borderId="2" xfId="1" applyNumberFormat="1" applyFont="1" applyFill="1" applyBorder="1" applyAlignment="1">
      <alignment horizontal="right" vertical="center"/>
    </xf>
    <xf numFmtId="0" fontId="33" fillId="0" borderId="2" xfId="0" applyFont="1" applyBorder="1" applyAlignment="1">
      <alignment vertical="center" wrapText="1"/>
    </xf>
    <xf numFmtId="0" fontId="33" fillId="0" borderId="2" xfId="1" applyFont="1" applyBorder="1" applyAlignment="1">
      <alignment horizontal="center" vertical="center"/>
    </xf>
    <xf numFmtId="164" fontId="33" fillId="0" borderId="2" xfId="1" applyNumberFormat="1" applyFont="1" applyFill="1" applyBorder="1" applyAlignment="1">
      <alignment vertical="center"/>
    </xf>
    <xf numFmtId="0" fontId="33" fillId="0" borderId="0" xfId="0" applyFont="1"/>
    <xf numFmtId="0" fontId="37" fillId="0" borderId="2" xfId="0" applyFont="1" applyBorder="1" applyAlignment="1">
      <alignment vertical="center" wrapText="1"/>
    </xf>
    <xf numFmtId="164" fontId="37" fillId="0" borderId="2" xfId="1" applyNumberFormat="1" applyFont="1" applyFill="1" applyBorder="1" applyAlignment="1">
      <alignment vertical="center"/>
    </xf>
    <xf numFmtId="164" fontId="33" fillId="5" borderId="2" xfId="1" applyNumberFormat="1" applyFont="1" applyFill="1" applyBorder="1" applyAlignment="1">
      <alignment vertical="center"/>
    </xf>
    <xf numFmtId="0" fontId="37" fillId="0" borderId="2" xfId="1" applyFont="1" applyFill="1" applyBorder="1" applyAlignment="1">
      <alignment horizontal="center" vertical="center"/>
    </xf>
    <xf numFmtId="0" fontId="37" fillId="0" borderId="2" xfId="0" applyFont="1" applyBorder="1" applyAlignment="1">
      <alignment vertical="top" wrapText="1"/>
    </xf>
    <xf numFmtId="0" fontId="37" fillId="6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1" fontId="33" fillId="0" borderId="2" xfId="0" applyNumberFormat="1" applyFont="1" applyBorder="1" applyAlignment="1">
      <alignment horizontal="center" vertical="top"/>
    </xf>
    <xf numFmtId="0" fontId="33" fillId="0" borderId="2" xfId="0" applyFont="1" applyFill="1" applyBorder="1" applyAlignment="1">
      <alignment vertical="center" wrapText="1"/>
    </xf>
    <xf numFmtId="164" fontId="33" fillId="0" borderId="2" xfId="1" applyNumberFormat="1" applyFont="1" applyFill="1" applyBorder="1" applyAlignment="1">
      <alignment horizontal="right" vertical="center"/>
    </xf>
    <xf numFmtId="1" fontId="37" fillId="0" borderId="2" xfId="0" applyNumberFormat="1" applyFont="1" applyBorder="1" applyAlignment="1">
      <alignment horizontal="center" vertical="top" wrapText="1"/>
    </xf>
    <xf numFmtId="1" fontId="33" fillId="0" borderId="2" xfId="0" applyNumberFormat="1" applyFont="1" applyBorder="1" applyAlignment="1">
      <alignment horizontal="center" vertical="top" wrapText="1"/>
    </xf>
    <xf numFmtId="0" fontId="37" fillId="0" borderId="2" xfId="1" applyFont="1" applyFill="1" applyBorder="1" applyAlignment="1">
      <alignment vertical="top" wrapText="1"/>
    </xf>
    <xf numFmtId="1" fontId="37" fillId="0" borderId="2" xfId="0" applyNumberFormat="1" applyFont="1" applyFill="1" applyBorder="1" applyAlignment="1">
      <alignment horizontal="center" vertical="top" wrapText="1"/>
    </xf>
    <xf numFmtId="0" fontId="33" fillId="0" borderId="2" xfId="1" applyFont="1" applyFill="1" applyBorder="1" applyAlignment="1">
      <alignment vertical="top" wrapText="1"/>
    </xf>
    <xf numFmtId="0" fontId="33" fillId="0" borderId="2" xfId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center" vertical="top" wrapText="1"/>
    </xf>
    <xf numFmtId="0" fontId="37" fillId="0" borderId="0" xfId="1" applyFont="1" applyFill="1" applyBorder="1" applyAlignment="1">
      <alignment vertical="center"/>
    </xf>
    <xf numFmtId="164" fontId="37" fillId="0" borderId="6" xfId="1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37" fillId="0" borderId="18" xfId="1" applyFont="1" applyBorder="1" applyAlignment="1">
      <alignment vertical="center"/>
    </xf>
    <xf numFmtId="0" fontId="37" fillId="0" borderId="18" xfId="0" applyFont="1" applyBorder="1" applyAlignment="1"/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37" fillId="0" borderId="18" xfId="0" applyFont="1" applyBorder="1"/>
    <xf numFmtId="0" fontId="50" fillId="0" borderId="0" xfId="0" applyFont="1"/>
    <xf numFmtId="0" fontId="37" fillId="0" borderId="0" xfId="0" applyFont="1" applyBorder="1" applyAlignment="1">
      <alignment horizontal="center" vertical="top" wrapText="1"/>
    </xf>
    <xf numFmtId="0" fontId="37" fillId="5" borderId="0" xfId="0" applyFont="1" applyFill="1" applyBorder="1" applyAlignment="1">
      <alignment horizontal="center" vertical="top" wrapText="1"/>
    </xf>
    <xf numFmtId="0" fontId="38" fillId="6" borderId="0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top" wrapText="1"/>
    </xf>
    <xf numFmtId="0" fontId="28" fillId="0" borderId="0" xfId="1" applyFont="1" applyFill="1" applyBorder="1" applyAlignment="1">
      <alignment horizontal="center" vertical="top" wrapText="1"/>
    </xf>
    <xf numFmtId="0" fontId="41" fillId="0" borderId="0" xfId="1" applyFont="1" applyFill="1" applyBorder="1" applyAlignment="1">
      <alignment horizontal="center" vertical="top" wrapText="1"/>
    </xf>
    <xf numFmtId="0" fontId="32" fillId="0" borderId="0" xfId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11" fillId="0" borderId="1" xfId="1" applyFont="1" applyFill="1" applyBorder="1"/>
    <xf numFmtId="0" fontId="17" fillId="0" borderId="0" xfId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right" vertical="center"/>
    </xf>
    <xf numFmtId="2" fontId="11" fillId="0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/>
    <xf numFmtId="0" fontId="0" fillId="0" borderId="0" xfId="0" applyBorder="1" applyAlignment="1"/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3" fillId="0" borderId="0" xfId="1" applyFont="1" applyAlignment="1">
      <alignment horizontal="center"/>
    </xf>
    <xf numFmtId="0" fontId="17" fillId="0" borderId="0" xfId="0" applyFont="1" applyBorder="1" applyAlignment="1">
      <alignment horizontal="right"/>
    </xf>
    <xf numFmtId="0" fontId="36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9" fillId="0" borderId="13" xfId="1" applyFont="1" applyBorder="1" applyAlignment="1"/>
    <xf numFmtId="0" fontId="36" fillId="0" borderId="0" xfId="1" applyFont="1" applyBorder="1" applyAlignment="1">
      <alignment horizontal="center" vertical="top"/>
    </xf>
    <xf numFmtId="0" fontId="17" fillId="0" borderId="0" xfId="0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0" fillId="0" borderId="0" xfId="0" applyBorder="1" applyAlignment="1"/>
    <xf numFmtId="0" fontId="20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1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37" fillId="0" borderId="0" xfId="0" applyFont="1" applyAlignment="1"/>
    <xf numFmtId="0" fontId="37" fillId="0" borderId="0" xfId="1" applyFont="1" applyBorder="1" applyAlignment="1">
      <alignment horizontal="center" vertical="center"/>
    </xf>
    <xf numFmtId="0" fontId="37" fillId="0" borderId="0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/>
    </xf>
    <xf numFmtId="0" fontId="37" fillId="0" borderId="0" xfId="0" applyFont="1" applyBorder="1" applyAlignment="1"/>
    <xf numFmtId="0" fontId="37" fillId="0" borderId="0" xfId="1" applyFont="1" applyBorder="1" applyAlignment="1">
      <alignment vertical="center"/>
    </xf>
    <xf numFmtId="0" fontId="17" fillId="0" borderId="0" xfId="1" applyFont="1"/>
    <xf numFmtId="0" fontId="51" fillId="0" borderId="0" xfId="0" applyFont="1"/>
    <xf numFmtId="0" fontId="35" fillId="0" borderId="0" xfId="4" applyFont="1" applyAlignment="1">
      <alignment vertical="center"/>
    </xf>
    <xf numFmtId="0" fontId="35" fillId="0" borderId="0" xfId="0" applyFont="1"/>
    <xf numFmtId="0" fontId="4" fillId="0" borderId="0" xfId="4" applyFont="1" applyAlignment="1">
      <alignment vertical="center"/>
    </xf>
    <xf numFmtId="0" fontId="18" fillId="0" borderId="0" xfId="0" applyFont="1"/>
    <xf numFmtId="0" fontId="0" fillId="0" borderId="0" xfId="0" applyAlignment="1" applyProtection="1">
      <protection locked="0"/>
    </xf>
    <xf numFmtId="0" fontId="21" fillId="0" borderId="0" xfId="0" applyFont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14" fontId="0" fillId="0" borderId="0" xfId="0" applyNumberFormat="1"/>
    <xf numFmtId="0" fontId="7" fillId="0" borderId="16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center"/>
    </xf>
    <xf numFmtId="0" fontId="37" fillId="0" borderId="0" xfId="0" applyFont="1" applyBorder="1" applyAlignment="1">
      <alignment horizontal="center" wrapText="1"/>
    </xf>
    <xf numFmtId="0" fontId="52" fillId="0" borderId="0" xfId="0" applyFont="1"/>
    <xf numFmtId="0" fontId="23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/>
    <xf numFmtId="0" fontId="37" fillId="0" borderId="0" xfId="0" applyFont="1" applyAlignment="1">
      <alignment horizontal="left"/>
    </xf>
    <xf numFmtId="0" fontId="50" fillId="0" borderId="0" xfId="0" applyFont="1" applyBorder="1"/>
    <xf numFmtId="2" fontId="46" fillId="0" borderId="16" xfId="0" applyNumberFormat="1" applyFont="1" applyBorder="1"/>
    <xf numFmtId="164" fontId="30" fillId="0" borderId="10" xfId="1" applyNumberFormat="1" applyFont="1" applyBorder="1" applyAlignment="1" applyProtection="1">
      <alignment horizontal="center" vertical="center" wrapText="1"/>
    </xf>
    <xf numFmtId="0" fontId="31" fillId="0" borderId="12" xfId="0" applyFont="1" applyBorder="1" applyAlignment="1">
      <alignment wrapText="1"/>
    </xf>
    <xf numFmtId="49" fontId="4" fillId="0" borderId="5" xfId="1" applyNumberFormat="1" applyFont="1" applyBorder="1" applyAlignment="1" applyProtection="1">
      <alignment horizontal="center" vertical="center"/>
    </xf>
    <xf numFmtId="49" fontId="4" fillId="0" borderId="13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164" fontId="30" fillId="0" borderId="3" xfId="1" applyNumberFormat="1" applyFont="1" applyBorder="1" applyAlignment="1" applyProtection="1">
      <alignment horizontal="center" vertical="center" wrapText="1"/>
    </xf>
    <xf numFmtId="0" fontId="31" fillId="0" borderId="7" xfId="0" applyFont="1" applyBorder="1" applyAlignment="1">
      <alignment horizontal="center" wrapText="1"/>
    </xf>
    <xf numFmtId="0" fontId="36" fillId="0" borderId="0" xfId="1" applyFont="1" applyBorder="1" applyAlignment="1">
      <alignment horizontal="center" vertical="top"/>
    </xf>
    <xf numFmtId="0" fontId="17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2" fillId="0" borderId="0" xfId="2" applyAlignment="1">
      <alignment horizontal="center"/>
    </xf>
    <xf numFmtId="0" fontId="17" fillId="0" borderId="0" xfId="0" applyFont="1" applyBorder="1" applyAlignment="1">
      <alignment horizontal="right"/>
    </xf>
    <xf numFmtId="49" fontId="30" fillId="0" borderId="9" xfId="1" applyNumberFormat="1" applyFont="1" applyBorder="1" applyAlignment="1" applyProtection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3" xfId="1" applyFont="1" applyBorder="1" applyAlignment="1" applyProtection="1">
      <alignment horizontal="center" vertical="center"/>
    </xf>
    <xf numFmtId="0" fontId="31" fillId="0" borderId="7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26" fillId="0" borderId="0" xfId="1" applyFont="1" applyBorder="1" applyAlignment="1" applyProtection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7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/>
    <xf numFmtId="0" fontId="0" fillId="0" borderId="0" xfId="0" applyBorder="1" applyAlignment="1"/>
    <xf numFmtId="0" fontId="43" fillId="0" borderId="0" xfId="1" applyFont="1" applyBorder="1" applyAlignment="1"/>
    <xf numFmtId="0" fontId="44" fillId="0" borderId="0" xfId="0" applyFont="1" applyBorder="1" applyAlignment="1"/>
    <xf numFmtId="49" fontId="37" fillId="0" borderId="17" xfId="0" applyNumberFormat="1" applyFont="1" applyBorder="1" applyAlignment="1">
      <alignment horizontal="left" wrapText="1"/>
    </xf>
    <xf numFmtId="0" fontId="18" fillId="0" borderId="0" xfId="4" applyFont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0" xfId="4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2" xfId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wrapText="1"/>
    </xf>
    <xf numFmtId="0" fontId="37" fillId="0" borderId="2" xfId="1" applyFont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37" fillId="0" borderId="0" xfId="0" applyFont="1" applyBorder="1" applyAlignment="1"/>
    <xf numFmtId="0" fontId="37" fillId="0" borderId="0" xfId="1" applyFont="1" applyBorder="1" applyAlignment="1">
      <alignment vertical="center"/>
    </xf>
    <xf numFmtId="0" fontId="37" fillId="0" borderId="0" xfId="0" applyFont="1" applyAlignment="1"/>
    <xf numFmtId="0" fontId="37" fillId="0" borderId="0" xfId="1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33" fillId="0" borderId="0" xfId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1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37" fillId="0" borderId="0" xfId="2" applyFont="1" applyBorder="1" applyAlignment="1">
      <alignment horizontal="center"/>
    </xf>
    <xf numFmtId="0" fontId="37" fillId="0" borderId="6" xfId="2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2" fontId="33" fillId="0" borderId="2" xfId="1" applyNumberFormat="1" applyFont="1" applyBorder="1" applyAlignment="1">
      <alignment horizontal="center"/>
    </xf>
    <xf numFmtId="0" fontId="37" fillId="0" borderId="2" xfId="0" applyFont="1" applyBorder="1" applyAlignment="1"/>
    <xf numFmtId="0" fontId="33" fillId="0" borderId="2" xfId="1" applyFont="1" applyBorder="1" applyAlignment="1">
      <alignment horizontal="center"/>
    </xf>
    <xf numFmtId="0" fontId="37" fillId="0" borderId="2" xfId="0" applyFont="1" applyBorder="1" applyAlignment="1">
      <alignment horizontal="center"/>
    </xf>
  </cellXfs>
  <cellStyles count="6">
    <cellStyle name="Įprastas" xfId="0" builtinId="0"/>
    <cellStyle name="Įprastas 2" xfId="3"/>
    <cellStyle name="Įprastas 5" xfId="4"/>
    <cellStyle name="Normal_BALAN1SA" xfId="5"/>
    <cellStyle name="Normal_biudz uz 2001 atskaitomybe3" xfId="1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104775</xdr:rowOff>
    </xdr:from>
    <xdr:to>
      <xdr:col>10</xdr:col>
      <xdr:colOff>152400</xdr:colOff>
      <xdr:row>44</xdr:row>
      <xdr:rowOff>149983</xdr:rowOff>
    </xdr:to>
    <xdr:pic>
      <xdr:nvPicPr>
        <xdr:cNvPr id="2" name="Paveikslėlis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117" t="20617" r="35633" b="10986"/>
        <a:stretch/>
      </xdr:blipFill>
      <xdr:spPr>
        <a:xfrm>
          <a:off x="628650" y="295275"/>
          <a:ext cx="5619750" cy="8236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workbookViewId="0">
      <selection activeCell="R21" sqref="R21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10.5703125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10.5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0.5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1.25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1.25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2.75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">
        <v>301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295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">
        <v>323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56" t="s">
        <v>293</v>
      </c>
      <c r="D22" s="457"/>
      <c r="E22" s="457"/>
      <c r="F22" s="457"/>
      <c r="G22" s="457"/>
      <c r="H22" s="457"/>
      <c r="I22" s="45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12"/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546900</v>
      </c>
      <c r="J30" s="144">
        <f>SUM(J31+J42+J61+J82+J89+J109+J131+J150+J160)</f>
        <v>119700</v>
      </c>
      <c r="K30" s="143">
        <f>SUM(K31+K42+K61+K82+K89+K109+K131+K150+K160)</f>
        <v>106895.70999999999</v>
      </c>
      <c r="L30" s="144">
        <f>SUM(L31+L42+L61+L82+L89+L109+L131+L150+L160)</f>
        <v>106751.29999999999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451400</v>
      </c>
      <c r="J31" s="144">
        <f>SUM(J32+J38)</f>
        <v>87500</v>
      </c>
      <c r="K31" s="145">
        <f>SUM(K32+K38)</f>
        <v>82674.31</v>
      </c>
      <c r="L31" s="146">
        <f>SUM(L32+L38)</f>
        <v>82622.359999999986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444500</v>
      </c>
      <c r="J32" s="148">
        <f t="shared" ref="J32:L34" si="0">SUM(J33)</f>
        <v>86200</v>
      </c>
      <c r="K32" s="147">
        <f t="shared" si="0"/>
        <v>81405.989999999991</v>
      </c>
      <c r="L32" s="148">
        <f t="shared" si="0"/>
        <v>81341.709999999992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444500</v>
      </c>
      <c r="J33" s="144">
        <f t="shared" si="0"/>
        <v>86200</v>
      </c>
      <c r="K33" s="144">
        <f t="shared" si="0"/>
        <v>81405.989999999991</v>
      </c>
      <c r="L33" s="144">
        <f t="shared" si="0"/>
        <v>81341.709999999992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444500</v>
      </c>
      <c r="J34" s="147">
        <f t="shared" si="0"/>
        <v>86200</v>
      </c>
      <c r="K34" s="147">
        <f t="shared" si="0"/>
        <v>81405.989999999991</v>
      </c>
      <c r="L34" s="147">
        <f t="shared" si="0"/>
        <v>81341.709999999992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>
        <f>'tėvų įnašai'!I35+nuoma!I35+pavėžėjimas!I35+'už paslaugas'!I35+'atlyginimų didinimui'!I35+'nemokamas maitinimas'!I35+'ugdymo lėšos'!I35+'savivaldybės biudžetas'!I35</f>
        <v>444500</v>
      </c>
      <c r="J35" s="154">
        <f>'tėvų įnašai'!J35+nuoma!J35+pavėžėjimas!J35+'už paslaugas'!J35+'atlyginimų didinimui'!J35+'nemokamas maitinimas'!J35+'ugdymo lėšos'!J35+'savivaldybės biudžetas'!J35</f>
        <v>86200</v>
      </c>
      <c r="K35" s="154">
        <f>'tėvų įnašai'!K35+nuoma!K35+pavėžėjimas!K35+'už paslaugas'!K35+'atlyginimų didinimui'!K35+'nemokamas maitinimas'!K35+'ugdymo lėšos'!K35+'savivaldybės biudžetas'!K35</f>
        <v>81405.989999999991</v>
      </c>
      <c r="L35" s="154">
        <f>'tėvų įnašai'!L35+nuoma!L35+pavėžėjimas!L35+'už paslaugas'!L35+'atlyginimų didinimui'!L35+'nemokamas maitinimas'!L35+'ugdymo lėšos'!L35+'savivaldybės biudžetas'!L35</f>
        <v>81341.709999999992</v>
      </c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6900</v>
      </c>
      <c r="J38" s="148">
        <f t="shared" ref="J38:L39" si="2">J39</f>
        <v>1300</v>
      </c>
      <c r="K38" s="147">
        <f t="shared" si="2"/>
        <v>1268.32</v>
      </c>
      <c r="L38" s="148">
        <f t="shared" si="2"/>
        <v>1280.6499999999999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6900</v>
      </c>
      <c r="J39" s="148">
        <f t="shared" si="2"/>
        <v>1300</v>
      </c>
      <c r="K39" s="148">
        <f t="shared" si="2"/>
        <v>1268.32</v>
      </c>
      <c r="L39" s="148">
        <f t="shared" si="2"/>
        <v>1280.6499999999999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6900</v>
      </c>
      <c r="J40" s="148">
        <f>J41</f>
        <v>1300</v>
      </c>
      <c r="K40" s="148">
        <f>K41</f>
        <v>1268.32</v>
      </c>
      <c r="L40" s="148">
        <f>L41</f>
        <v>1280.6499999999999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54">
        <f>'tėvų įnašai'!I41+nuoma!I41+pavėžėjimas!I41+'už paslaugas'!I41+'atlyginimų didinimui'!I41+'nemokamas maitinimas'!I41+'ugdymo lėšos'!I41+'savivaldybės biudžetas'!I41</f>
        <v>6900</v>
      </c>
      <c r="J41" s="154">
        <f>'tėvų įnašai'!J41+nuoma!J41+pavėžėjimas!J41+'už paslaugas'!J41+'atlyginimų didinimui'!J41+'nemokamas maitinimas'!J41+'ugdymo lėšos'!J41+'savivaldybės biudžetas'!J41</f>
        <v>1300</v>
      </c>
      <c r="K41" s="154">
        <f>'tėvų įnašai'!K41+nuoma!K41+pavėžėjimas!K41+'už paslaugas'!K41+'atlyginimų didinimui'!K41+'nemokamas maitinimas'!K41+'ugdymo lėšos'!K41+'savivaldybės biudžetas'!K41</f>
        <v>1268.32</v>
      </c>
      <c r="L41" s="154">
        <f>'tėvų įnašai'!L41+nuoma!L41+pavėžėjimas!L41+'už paslaugas'!L41+'atlyginimų didinimui'!L41+'nemokamas maitinimas'!L41+'ugdymo lėšos'!L41+'savivaldybės biudžetas'!L41</f>
        <v>1280.6499999999999</v>
      </c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76600</v>
      </c>
      <c r="J42" s="187">
        <f t="shared" ref="J42:L44" si="3">J43</f>
        <v>26900</v>
      </c>
      <c r="K42" s="150">
        <f t="shared" si="3"/>
        <v>21074.14</v>
      </c>
      <c r="L42" s="150">
        <f t="shared" si="3"/>
        <v>20942.809999999998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76600</v>
      </c>
      <c r="J43" s="147">
        <f t="shared" si="3"/>
        <v>26900</v>
      </c>
      <c r="K43" s="148">
        <f t="shared" si="3"/>
        <v>21074.14</v>
      </c>
      <c r="L43" s="147">
        <f t="shared" si="3"/>
        <v>20942.809999999998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76600</v>
      </c>
      <c r="J44" s="147">
        <f t="shared" si="3"/>
        <v>26900</v>
      </c>
      <c r="K44" s="151">
        <f t="shared" si="3"/>
        <v>21074.14</v>
      </c>
      <c r="L44" s="151">
        <f t="shared" si="3"/>
        <v>20942.809999999998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76600</v>
      </c>
      <c r="J45" s="159">
        <f>SUM(J46:J60)</f>
        <v>26900</v>
      </c>
      <c r="K45" s="152">
        <f>SUM(K46:K60)</f>
        <v>21074.14</v>
      </c>
      <c r="L45" s="152">
        <f>SUM(L46:L60)</f>
        <v>20942.809999999998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54">
        <f>'tėvų įnašai'!I46+nuoma!I46+pavėžėjimas!I46+'už paslaugas'!I46+'atlyginimų didinimui'!I46+'nemokamas maitinimas'!I46+'ugdymo lėšos'!I46+'savivaldybės biudžetas'!I46</f>
        <v>10300</v>
      </c>
      <c r="J46" s="154">
        <f>'tėvų įnašai'!J46+nuoma!J46+pavėžėjimas!J46+'už paslaugas'!J46+'atlyginimų didinimui'!J46+'nemokamas maitinimas'!J46+'ugdymo lėšos'!J46+'savivaldybės biudžetas'!J46</f>
        <v>3100</v>
      </c>
      <c r="K46" s="154">
        <f>'tėvų įnašai'!K46+nuoma!K46+pavėžėjimas!K46+'už paslaugas'!K46+'atlyginimų didinimui'!K46+'nemokamas maitinimas'!K46+'ugdymo lėšos'!K46+'savivaldybės biudžetas'!K46</f>
        <v>1910.33</v>
      </c>
      <c r="L46" s="154">
        <f>'tėvų įnašai'!L46+nuoma!L46+pavėžėjimas!L46+'už paslaugas'!L46+'atlyginimų didinimui'!L46+'nemokamas maitinimas'!L46+'ugdymo lėšos'!L46+'savivaldybės biudžetas'!L46</f>
        <v>1910.33</v>
      </c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54">
        <f>'tėvų įnašai'!I47+nuoma!I47+pavėžėjimas!I47+'už paslaugas'!I47+'atlyginimų didinimui'!I47+'nemokamas maitinimas'!I47+'ugdymo lėšos'!I47+'savivaldybės biudžetas'!I47</f>
        <v>300</v>
      </c>
      <c r="J47" s="154">
        <f>'tėvų įnašai'!J47+nuoma!J47+pavėžėjimas!J47+'už paslaugas'!J47+'atlyginimų didinimui'!J47+'nemokamas maitinimas'!J47+'ugdymo lėšos'!J47+'savivaldybės biudžetas'!J47</f>
        <v>100</v>
      </c>
      <c r="K47" s="154">
        <f>'tėvų įnašai'!K47+nuoma!K47+pavėžėjimas!K47+'už paslaugas'!K47+'atlyginimų didinimui'!K47+'nemokamas maitinimas'!K47+'ugdymo lėšos'!K47+'savivaldybės biudžetas'!K47</f>
        <v>0</v>
      </c>
      <c r="L47" s="154">
        <f>'tėvų įnašai'!L47+nuoma!L47+pavėžėjimas!L47+'už paslaugas'!L47+'atlyginimų didinimui'!L47+'nemokamas maitinimas'!L47+'ugdymo lėšos'!L47+'savivaldybės biudžetas'!L47</f>
        <v>0</v>
      </c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54">
        <f>'tėvų įnašai'!I48+nuoma!I48+pavėžėjimas!I48+'už paslaugas'!I48+'atlyginimų didinimui'!I48+'nemokamas maitinimas'!I48+'ugdymo lėšos'!I48+'savivaldybės biudžetas'!I48</f>
        <v>1000</v>
      </c>
      <c r="J48" s="154">
        <f>'tėvų įnašai'!J48+nuoma!J48+pavėžėjimas!J48+'už paslaugas'!J48+'atlyginimų didinimui'!J48+'nemokamas maitinimas'!J48+'ugdymo lėšos'!J48+'savivaldybės biudžetas'!J48</f>
        <v>200</v>
      </c>
      <c r="K48" s="154">
        <f>'tėvų įnašai'!K48+nuoma!K48+pavėžėjimas!K48+'už paslaugas'!K48+'atlyginimų didinimui'!K48+'nemokamas maitinimas'!K48+'ugdymo lėšos'!K48+'savivaldybės biudžetas'!K48</f>
        <v>160.9</v>
      </c>
      <c r="L48" s="154">
        <f>'tėvų įnašai'!L48+nuoma!L48+pavėžėjimas!L48+'už paslaugas'!L48+'atlyginimų didinimui'!L48+'nemokamas maitinimas'!L48+'ugdymo lėšos'!L48+'savivaldybės biudžetas'!L48</f>
        <v>160.9</v>
      </c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54">
        <f>'tėvų įnašai'!I49+nuoma!I49+pavėžėjimas!I49+'už paslaugas'!I49+'atlyginimų didinimui'!I49+'nemokamas maitinimas'!I49+'ugdymo lėšos'!I49+'savivaldybės biudžetas'!I49</f>
        <v>10400</v>
      </c>
      <c r="J49" s="154">
        <f>'tėvų įnašai'!J49+nuoma!J49+pavėžėjimas!J49+'už paslaugas'!J49+'atlyginimų didinimui'!J49+'nemokamas maitinimas'!J49+'ugdymo lėšos'!J49+'savivaldybės biudžetas'!J49</f>
        <v>3100</v>
      </c>
      <c r="K49" s="154">
        <f>'tėvų įnašai'!K49+nuoma!K49+pavėžėjimas!K49+'už paslaugas'!K49+'atlyginimų didinimui'!K49+'nemokamas maitinimas'!K49+'ugdymo lėšos'!K49+'savivaldybės biudžetas'!K49</f>
        <v>1504.53</v>
      </c>
      <c r="L49" s="154">
        <f>'tėvų įnašai'!L49+nuoma!L49+pavėžėjimas!L49+'už paslaugas'!L49+'atlyginimų didinimui'!L49+'nemokamas maitinimas'!L49+'ugdymo lėšos'!L49+'savivaldybės biudžetas'!L49</f>
        <v>1383.49</v>
      </c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54">
        <f>'tėvų įnašai'!I50+nuoma!I50+pavėžėjimas!I50+'už paslaugas'!I50+'atlyginimų didinimui'!I50+'nemokamas maitinimas'!I50+'ugdymo lėšos'!I50+'savivaldybės biudžetas'!I50</f>
        <v>300</v>
      </c>
      <c r="J50" s="154">
        <f>'tėvų įnašai'!J50+nuoma!J50+pavėžėjimas!J50+'už paslaugas'!J50+'atlyginimų didinimui'!J50+'nemokamas maitinimas'!J50+'ugdymo lėšos'!J50+'savivaldybės biudžetas'!J50</f>
        <v>0</v>
      </c>
      <c r="K50" s="154">
        <f>'tėvų įnašai'!K50+nuoma!K50+pavėžėjimas!K50+'už paslaugas'!K50+'atlyginimų didinimui'!K50+'nemokamas maitinimas'!K50+'ugdymo lėšos'!K50+'savivaldybės biudžetas'!K50</f>
        <v>0</v>
      </c>
      <c r="L50" s="154">
        <f>'tėvų įnašai'!L50+nuoma!L50+pavėžėjimas!L50+'už paslaugas'!L50+'atlyginimų didinimui'!L50+'nemokamas maitinimas'!L50+'ugdymo lėšos'!L50+'savivaldybės biudžetas'!L50</f>
        <v>0</v>
      </c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54">
        <f>'tėvų įnašai'!I51+nuoma!I51+pavėžėjimas!I51+'už paslaugas'!I51+'atlyginimų didinimui'!I51+'nemokamas maitinimas'!I51+'ugdymo lėšos'!I51+'savivaldybės biudžetas'!I51</f>
        <v>100</v>
      </c>
      <c r="J51" s="154">
        <f>'tėvų įnašai'!J51+nuoma!J51+pavėžėjimas!J51+'už paslaugas'!J51+'atlyginimų didinimui'!J51+'nemokamas maitinimas'!J51+'ugdymo lėšos'!J51+'savivaldybės biudžetas'!J51</f>
        <v>0</v>
      </c>
      <c r="K51" s="154">
        <f>'tėvų įnašai'!K51+nuoma!K51+pavėžėjimas!K51+'už paslaugas'!K51+'atlyginimų didinimui'!K51+'nemokamas maitinimas'!K51+'ugdymo lėšos'!K51+'savivaldybės biudžetas'!K51</f>
        <v>0</v>
      </c>
      <c r="L51" s="154">
        <f>'tėvų įnašai'!L51+nuoma!L51+pavėžėjimas!L51+'už paslaugas'!L51+'atlyginimų didinimui'!L51+'nemokamas maitinimas'!L51+'ugdymo lėšos'!L51+'savivaldybės biudžetas'!L51</f>
        <v>0</v>
      </c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54">
        <f>'tėvų įnašai'!I52+nuoma!I52+pavėžėjimas!I52+'už paslaugas'!I52+'atlyginimų didinimui'!I52+'nemokamas maitinimas'!I52+'ugdymo lėšos'!I52+'savivaldybės biudžetas'!I52</f>
        <v>0</v>
      </c>
      <c r="J52" s="154">
        <f>'tėvų įnašai'!J52+nuoma!J52+pavėžėjimas!J52+'už paslaugas'!J52+'atlyginimų didinimui'!J52+'nemokamas maitinimas'!J52+'ugdymo lėšos'!J52+'savivaldybės biudžetas'!J52</f>
        <v>0</v>
      </c>
      <c r="K52" s="154">
        <f>'tėvų įnašai'!K52+nuoma!K52+pavėžėjimas!K52+'už paslaugas'!K52+'atlyginimų didinimui'!K52+'nemokamas maitinimas'!K52+'ugdymo lėšos'!K52+'savivaldybės biudžetas'!K52</f>
        <v>0</v>
      </c>
      <c r="L52" s="154">
        <f>'tėvų įnašai'!L52+nuoma!L52+pavėžėjimas!L52+'už paslaugas'!L52+'atlyginimų didinimui'!L52+'nemokamas maitinimas'!L52+'ugdymo lėšos'!L52+'savivaldybės biudžetas'!L52</f>
        <v>0</v>
      </c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54">
        <f>'tėvų įnašai'!I53+nuoma!I53+pavėžėjimas!I53+'už paslaugas'!I53+'atlyginimų didinimui'!I53+'nemokamas maitinimas'!I53+'ugdymo lėšos'!I53+'savivaldybės biudžetas'!I53</f>
        <v>0</v>
      </c>
      <c r="J53" s="154">
        <f>'tėvų įnašai'!J53+nuoma!J53+pavėžėjimas!J53+'už paslaugas'!J53+'atlyginimų didinimui'!J53+'nemokamas maitinimas'!J53+'ugdymo lėšos'!J53+'savivaldybės biudžetas'!J53</f>
        <v>0</v>
      </c>
      <c r="K53" s="154">
        <f>'tėvų įnašai'!K53+nuoma!K53+pavėžėjimas!K53+'už paslaugas'!K53+'atlyginimų didinimui'!K53+'nemokamas maitinimas'!K53+'ugdymo lėšos'!K53+'savivaldybės biudžetas'!K53</f>
        <v>0</v>
      </c>
      <c r="L53" s="154">
        <f>'tėvų įnašai'!L53+nuoma!L53+pavėžėjimas!L53+'už paslaugas'!L53+'atlyginimų didinimui'!L53+'nemokamas maitinimas'!L53+'ugdymo lėšos'!L53+'savivaldybės biudžetas'!L53</f>
        <v>0</v>
      </c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54">
        <f>'tėvų įnašai'!I54+nuoma!I54+pavėžėjimas!I54+'už paslaugas'!I54+'atlyginimų didinimui'!I54+'nemokamas maitinimas'!I54+'ugdymo lėšos'!I54+'savivaldybės biudžetas'!I54</f>
        <v>5000</v>
      </c>
      <c r="J54" s="154">
        <f>'tėvų įnašai'!J54+nuoma!J54+pavėžėjimas!J54+'už paslaugas'!J54+'atlyginimų didinimui'!J54+'nemokamas maitinimas'!J54+'ugdymo lėšos'!J54+'savivaldybės biudžetas'!J54</f>
        <v>1000</v>
      </c>
      <c r="K54" s="154">
        <f>'tėvų įnašai'!K54+nuoma!K54+pavėžėjimas!K54+'už paslaugas'!K54+'atlyginimų didinimui'!K54+'nemokamas maitinimas'!K54+'ugdymo lėšos'!K54+'savivaldybės biudžetas'!K54</f>
        <v>584.1</v>
      </c>
      <c r="L54" s="154">
        <f>'tėvų įnašai'!L54+nuoma!L54+pavėžėjimas!L54+'už paslaugas'!L54+'atlyginimų didinimui'!L54+'nemokamas maitinimas'!L54+'ugdymo lėšos'!L54+'savivaldybės biudžetas'!L54</f>
        <v>584.1</v>
      </c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54">
        <f>'tėvų įnašai'!I55+nuoma!I55+pavėžėjimas!I55+'už paslaugas'!I55+'atlyginimų didinimui'!I55+'nemokamas maitinimas'!I55+'ugdymo lėšos'!I55+'savivaldybės biudžetas'!I55</f>
        <v>1500</v>
      </c>
      <c r="J55" s="154">
        <f>'tėvų įnašai'!J55+nuoma!J55+pavėžėjimas!J55+'už paslaugas'!J55+'atlyginimų didinimui'!J55+'nemokamas maitinimas'!J55+'ugdymo lėšos'!J55+'savivaldybės biudžetas'!J55</f>
        <v>400</v>
      </c>
      <c r="K55" s="154">
        <f>'tėvų įnašai'!K55+nuoma!K55+pavėžėjimas!K55+'už paslaugas'!K55+'atlyginimų didinimui'!K55+'nemokamas maitinimas'!K55+'ugdymo lėšos'!K55+'savivaldybės biudžetas'!K55</f>
        <v>70</v>
      </c>
      <c r="L55" s="154">
        <f>'tėvų įnašai'!L55+nuoma!L55+pavėžėjimas!L55+'už paslaugas'!L55+'atlyginimų didinimui'!L55+'nemokamas maitinimas'!L55+'ugdymo lėšos'!L55+'savivaldybės biudžetas'!L55</f>
        <v>70</v>
      </c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54">
        <f>'tėvų įnašai'!I56+nuoma!I56+pavėžėjimas!I56+'už paslaugas'!I56+'atlyginimų didinimui'!I56+'nemokamas maitinimas'!I56+'ugdymo lėšos'!I56+'savivaldybės biudžetas'!I56</f>
        <v>0</v>
      </c>
      <c r="J56" s="154">
        <f>'tėvų įnašai'!J56+nuoma!J56+pavėžėjimas!J56+'už paslaugas'!J56+'atlyginimų didinimui'!J56+'nemokamas maitinimas'!J56+'ugdymo lėšos'!J56+'savivaldybės biudžetas'!J56</f>
        <v>0</v>
      </c>
      <c r="K56" s="154">
        <f>'tėvų įnašai'!K56+nuoma!K56+pavėžėjimas!K56+'už paslaugas'!K56+'atlyginimų didinimui'!K56+'nemokamas maitinimas'!K56+'ugdymo lėšos'!K56+'savivaldybės biudžetas'!K56</f>
        <v>0</v>
      </c>
      <c r="L56" s="154">
        <f>'tėvų įnašai'!L56+nuoma!L56+pavėžėjimas!L56+'už paslaugas'!L56+'atlyginimų didinimui'!L56+'nemokamas maitinimas'!L56+'ugdymo lėšos'!L56+'savivaldybės biudžetas'!L56</f>
        <v>0</v>
      </c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54">
        <f>'tėvų įnašai'!I57+nuoma!I57+pavėžėjimas!I57+'už paslaugas'!I57+'atlyginimų didinimui'!I57+'nemokamas maitinimas'!I57+'ugdymo lėšos'!I57+'savivaldybės biudžetas'!I57</f>
        <v>36000</v>
      </c>
      <c r="J57" s="154">
        <f>'tėvų įnašai'!J57+nuoma!J57+pavėžėjimas!J57+'už paslaugas'!J57+'atlyginimų didinimui'!J57+'nemokamas maitinimas'!J57+'ugdymo lėšos'!J57+'savivaldybės biudžetas'!J57</f>
        <v>16500</v>
      </c>
      <c r="K57" s="154">
        <f>'tėvų įnašai'!K57+nuoma!K57+pavėžėjimas!K57+'už paslaugas'!K57+'atlyginimų didinimui'!K57+'nemokamas maitinimas'!K57+'ugdymo lėšos'!K57+'savivaldybės biudžetas'!K57</f>
        <v>16119.09</v>
      </c>
      <c r="L57" s="154">
        <f>'tėvų įnašai'!L57+nuoma!L57+pavėžėjimas!L57+'už paslaugas'!L57+'atlyginimų didinimui'!L57+'nemokamas maitinimas'!L57+'ugdymo lėšos'!L57+'savivaldybės biudžetas'!L57</f>
        <v>16114.6</v>
      </c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54">
        <f>'tėvų įnašai'!I58+nuoma!I58+pavėžėjimas!I58+'už paslaugas'!I58+'atlyginimų didinimui'!I58+'nemokamas maitinimas'!I58+'ugdymo lėšos'!I58+'savivaldybės biudžetas'!I58</f>
        <v>3300</v>
      </c>
      <c r="J58" s="154">
        <f>'tėvų įnašai'!J58+nuoma!J58+pavėžėjimas!J58+'už paslaugas'!J58+'atlyginimų didinimui'!J58+'nemokamas maitinimas'!J58+'ugdymo lėšos'!J58+'savivaldybės biudžetas'!J58</f>
        <v>700</v>
      </c>
      <c r="K58" s="154">
        <f>'tėvų įnašai'!K58+nuoma!K58+pavėžėjimas!K58+'už paslaugas'!K58+'atlyginimų didinimui'!K58+'nemokamas maitinimas'!K58+'ugdymo lėšos'!K58+'savivaldybės biudžetas'!K58</f>
        <v>25.46</v>
      </c>
      <c r="L58" s="154">
        <f>'tėvų įnašai'!L58+nuoma!L58+pavėžėjimas!L58+'už paslaugas'!L58+'atlyginimų didinimui'!L58+'nemokamas maitinimas'!L58+'ugdymo lėšos'!L58+'savivaldybės biudžetas'!L58</f>
        <v>25.46</v>
      </c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54">
        <f>'tėvų įnašai'!I59+nuoma!I59+pavėžėjimas!I59+'už paslaugas'!I59+'atlyginimų didinimui'!I59+'nemokamas maitinimas'!I59+'ugdymo lėšos'!I59+'savivaldybės biudžetas'!I59</f>
        <v>100</v>
      </c>
      <c r="J59" s="154">
        <f>'tėvų įnašai'!J59+nuoma!J59+pavėžėjimas!J59+'už paslaugas'!J59+'atlyginimų didinimui'!J59+'nemokamas maitinimas'!J59+'ugdymo lėšos'!J59+'savivaldybės biudžetas'!J59</f>
        <v>0</v>
      </c>
      <c r="K59" s="154">
        <f>'tėvų įnašai'!K59+nuoma!K59+pavėžėjimas!K59+'už paslaugas'!K59+'atlyginimų didinimui'!K59+'nemokamas maitinimas'!K59+'ugdymo lėšos'!K59+'savivaldybės biudžetas'!K59</f>
        <v>0</v>
      </c>
      <c r="L59" s="154">
        <f>'tėvų įnašai'!L59+nuoma!L59+pavėžėjimas!L59+'už paslaugas'!L59+'atlyginimų didinimui'!L59+'nemokamas maitinimas'!L59+'ugdymo lėšos'!L59+'savivaldybės biudžetas'!L59</f>
        <v>0</v>
      </c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54">
        <f>'tėvų įnašai'!I60+nuoma!I60+pavėžėjimas!I60+'už paslaugas'!I60+'atlyginimų didinimui'!I60+'nemokamas maitinimas'!I60+'ugdymo lėšos'!I60+'savivaldybės biudžetas'!I60</f>
        <v>8300</v>
      </c>
      <c r="J60" s="154">
        <f>'tėvų įnašai'!J60+nuoma!J60+pavėžėjimas!J60+'už paslaugas'!J60+'atlyginimų didinimui'!J60+'nemokamas maitinimas'!J60+'ugdymo lėšos'!J60+'savivaldybės biudžetas'!J60</f>
        <v>1800</v>
      </c>
      <c r="K60" s="154">
        <f>'tėvų įnašai'!K60+nuoma!K60+pavėžėjimas!K60+'už paslaugas'!K60+'atlyginimų didinimui'!K60+'nemokamas maitinimas'!K60+'ugdymo lėšos'!K60+'savivaldybės biudžetas'!K60</f>
        <v>699.73</v>
      </c>
      <c r="L60" s="154">
        <f>'tėvų įnašai'!L60+nuoma!L60+pavėžėjimas!L60+'už paslaugas'!L60+'atlyginimų didinimui'!L60+'nemokamas maitinimas'!L60+'ugdymo lėšos'!L60+'savivaldybės biudžetas'!L60</f>
        <v>693.93000000000006</v>
      </c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4">
        <f>'tėvų įnašai'!I61+nuoma!I61+pavėžėjimas!I61+'už paslaugas'!I61+'atlyginimų didinimui'!I61+'nemokamas maitinimas'!I61+'ugdymo lėšos'!I61+'savivaldybės biudžetas'!I61</f>
        <v>0</v>
      </c>
      <c r="J61" s="154">
        <f>'tėvų įnašai'!J61+nuoma!J61+pavėžėjimas!J61+'už paslaugas'!J61+'atlyginimų didinimui'!J61+'nemokamas maitinimas'!J61+'ugdymo lėšos'!J61+'savivaldybės biudžetas'!J61</f>
        <v>0</v>
      </c>
      <c r="K61" s="154">
        <f>'tėvų įnašai'!K61+nuoma!K61+pavėžėjimas!K61+'už paslaugas'!K61+'atlyginimų didinimui'!K61+'nemokamas maitinimas'!K61+'ugdymo lėšos'!K61+'savivaldybės biudžetas'!K61</f>
        <v>0</v>
      </c>
      <c r="L61" s="154">
        <f>'tėvų įnašai'!L61+nuoma!L61+pavėžėjimas!L61+'už paslaugas'!L61+'atlyginimų didinimui'!L61+'nemokamas maitinimas'!L61+'ugdymo lėšos'!L61+'savivaldybės biudžetas'!L61</f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54">
        <f>'tėvų įnašai'!I62+nuoma!I62+pavėžėjimas!I62+'už paslaugas'!I62+'atlyginimų didinimui'!I62+'nemokamas maitinimas'!I62+'ugdymo lėšos'!I62+'savivaldybės biudžetas'!I62</f>
        <v>0</v>
      </c>
      <c r="J62" s="154">
        <f>'tėvų įnašai'!J62+nuoma!J62+pavėžėjimas!J62+'už paslaugas'!J62+'atlyginimų didinimui'!J62+'nemokamas maitinimas'!J62+'ugdymo lėšos'!J62+'savivaldybės biudžetas'!J62</f>
        <v>0</v>
      </c>
      <c r="K62" s="154">
        <f>'tėvų įnašai'!K62+nuoma!K62+pavėžėjimas!K62+'už paslaugas'!K62+'atlyginimų didinimui'!K62+'nemokamas maitinimas'!K62+'ugdymo lėšos'!K62+'savivaldybės biudžetas'!K62</f>
        <v>0</v>
      </c>
      <c r="L62" s="154">
        <f>'tėvų įnašai'!L62+nuoma!L62+pavėžėjimas!L62+'už paslaugas'!L62+'atlyginimų didinimui'!L62+'nemokamas maitinimas'!L62+'ugdymo lėšos'!L62+'savivaldybės biudžetas'!L62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54">
        <f>'tėvų įnašai'!I63+nuoma!I63+pavėžėjimas!I63+'už paslaugas'!I63+'atlyginimų didinimui'!I63+'nemokamas maitinimas'!I63+'ugdymo lėšos'!I63+'savivaldybės biudžetas'!I63</f>
        <v>0</v>
      </c>
      <c r="J63" s="154">
        <f>'tėvų įnašai'!J63+nuoma!J63+pavėžėjimas!J63+'už paslaugas'!J63+'atlyginimų didinimui'!J63+'nemokamas maitinimas'!J63+'ugdymo lėšos'!J63+'savivaldybės biudžetas'!J63</f>
        <v>0</v>
      </c>
      <c r="K63" s="154">
        <f>'tėvų įnašai'!K63+nuoma!K63+pavėžėjimas!K63+'už paslaugas'!K63+'atlyginimų didinimui'!K63+'nemokamas maitinimas'!K63+'ugdymo lėšos'!K63+'savivaldybės biudžetas'!K63</f>
        <v>0</v>
      </c>
      <c r="L63" s="154">
        <f>'tėvų įnašai'!L63+nuoma!L63+pavėžėjimas!L63+'už paslaugas'!L63+'atlyginimų didinimui'!L63+'nemokamas maitinimas'!L63+'ugdymo lėšos'!L63+'savivaldybės biudžetas'!L63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54">
        <f>'tėvų įnašai'!I64+nuoma!I64+pavėžėjimas!I64+'už paslaugas'!I64+'atlyginimų didinimui'!I64+'nemokamas maitinimas'!I64+'ugdymo lėšos'!I64+'savivaldybės biudžetas'!I64</f>
        <v>0</v>
      </c>
      <c r="J64" s="154">
        <f>'tėvų įnašai'!J64+nuoma!J64+pavėžėjimas!J64+'už paslaugas'!J64+'atlyginimų didinimui'!J64+'nemokamas maitinimas'!J64+'ugdymo lėšos'!J64+'savivaldybės biudžetas'!J64</f>
        <v>0</v>
      </c>
      <c r="K64" s="154">
        <f>'tėvų įnašai'!K64+nuoma!K64+pavėžėjimas!K64+'už paslaugas'!K64+'atlyginimų didinimui'!K64+'nemokamas maitinimas'!K64+'ugdymo lėšos'!K64+'savivaldybės biudžetas'!K64</f>
        <v>0</v>
      </c>
      <c r="L64" s="154">
        <f>'tėvų įnašai'!L64+nuoma!L64+pavėžėjimas!L64+'už paslaugas'!L64+'atlyginimų didinimui'!L64+'nemokamas maitinimas'!L64+'ugdymo lėšos'!L64+'savivaldybės biudžetas'!L64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54">
        <f>'tėvų įnašai'!I65+nuoma!I65+pavėžėjimas!I65+'už paslaugas'!I65+'atlyginimų didinimui'!I65+'nemokamas maitinimas'!I65+'ugdymo lėšos'!I65+'savivaldybės biudžetas'!I65</f>
        <v>0</v>
      </c>
      <c r="J65" s="154">
        <f>'tėvų įnašai'!J65+nuoma!J65+pavėžėjimas!J65+'už paslaugas'!J65+'atlyginimų didinimui'!J65+'nemokamas maitinimas'!J65+'ugdymo lėšos'!J65+'savivaldybės biudžetas'!J65</f>
        <v>0</v>
      </c>
      <c r="K65" s="154">
        <f>'tėvų įnašai'!K65+nuoma!K65+pavėžėjimas!K65+'už paslaugas'!K65+'atlyginimų didinimui'!K65+'nemokamas maitinimas'!K65+'ugdymo lėšos'!K65+'savivaldybės biudžetas'!K65</f>
        <v>0</v>
      </c>
      <c r="L65" s="154">
        <f>'tėvų įnašai'!L65+nuoma!L65+pavėžėjimas!L65+'už paslaugas'!L65+'atlyginimų didinimui'!L65+'nemokamas maitinimas'!L65+'ugdymo lėšos'!L65+'savivaldybės biudžetas'!L65</f>
        <v>0</v>
      </c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>
        <f>'tėvų įnašai'!I66+nuoma!I66+pavėžėjimas!I66+'už paslaugas'!I66+'atlyginimų didinimui'!I66+'nemokamas maitinimas'!I66+'ugdymo lėšos'!I66+'savivaldybės biudžetas'!I66</f>
        <v>0</v>
      </c>
      <c r="J66" s="154">
        <f>'tėvų įnašai'!J66+nuoma!J66+pavėžėjimas!J66+'už paslaugas'!J66+'atlyginimų didinimui'!J66+'nemokamas maitinimas'!J66+'ugdymo lėšos'!J66+'savivaldybės biudžetas'!J66</f>
        <v>0</v>
      </c>
      <c r="K66" s="154">
        <f>'tėvų įnašai'!K66+nuoma!K66+pavėžėjimas!K66+'už paslaugas'!K66+'atlyginimų didinimui'!K66+'nemokamas maitinimas'!K66+'ugdymo lėšos'!K66+'savivaldybės biudžetas'!K66</f>
        <v>0</v>
      </c>
      <c r="L66" s="154">
        <f>'tėvų įnašai'!L66+nuoma!L66+pavėžėjimas!L66+'už paslaugas'!L66+'atlyginimų didinimui'!L66+'nemokamas maitinimas'!L66+'ugdymo lėšos'!L66+'savivaldybės biudžetas'!L66</f>
        <v>0</v>
      </c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154">
        <f>'tėvų įnašai'!I67+nuoma!I67+pavėžėjimas!I67+'už paslaugas'!I67+'atlyginimų didinimui'!I67+'nemokamas maitinimas'!I67+'ugdymo lėšos'!I67+'savivaldybės biudžetas'!I67</f>
        <v>0</v>
      </c>
      <c r="J67" s="154">
        <f>'tėvų įnašai'!J67+nuoma!J67+pavėžėjimas!J67+'už paslaugas'!J67+'atlyginimų didinimui'!J67+'nemokamas maitinimas'!J67+'ugdymo lėšos'!J67+'savivaldybės biudžetas'!J67</f>
        <v>0</v>
      </c>
      <c r="K67" s="154">
        <f>'tėvų įnašai'!K67+nuoma!K67+pavėžėjimas!K67+'už paslaugas'!K67+'atlyginimų didinimui'!K67+'nemokamas maitinimas'!K67+'ugdymo lėšos'!K67+'savivaldybės biudžetas'!K67</f>
        <v>0</v>
      </c>
      <c r="L67" s="154">
        <f>'tėvų įnašai'!L67+nuoma!L67+pavėžėjimas!L67+'už paslaugas'!L67+'atlyginimų didinimui'!L67+'nemokamas maitinimas'!L67+'ugdymo lėšos'!L67+'savivaldybės biudžetas'!L67</f>
        <v>0</v>
      </c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4">
        <f>'tėvų įnašai'!I68+nuoma!I68+pavėžėjimas!I68+'už paslaugas'!I68+'atlyginimų didinimui'!I68+'nemokamas maitinimas'!I68+'ugdymo lėšos'!I68+'savivaldybės biudžetas'!I68</f>
        <v>0</v>
      </c>
      <c r="J68" s="154">
        <f>'tėvų įnašai'!J68+nuoma!J68+pavėžėjimas!J68+'už paslaugas'!J68+'atlyginimų didinimui'!J68+'nemokamas maitinimas'!J68+'ugdymo lėšos'!J68+'savivaldybės biudžetas'!J68</f>
        <v>0</v>
      </c>
      <c r="K68" s="154">
        <f>'tėvų įnašai'!K68+nuoma!K68+pavėžėjimas!K68+'už paslaugas'!K68+'atlyginimų didinimui'!K68+'nemokamas maitinimas'!K68+'ugdymo lėšos'!K68+'savivaldybės biudžetas'!K68</f>
        <v>0</v>
      </c>
      <c r="L68" s="154">
        <f>'tėvų įnašai'!L68+nuoma!L68+pavėžėjimas!L68+'už paslaugas'!L68+'atlyginimų didinimui'!L68+'nemokamas maitinimas'!L68+'ugdymo lėšos'!L68+'savivaldybės biudžetas'!L68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4">
        <f>'tėvų įnašai'!I69+nuoma!I69+pavėžėjimas!I69+'už paslaugas'!I69+'atlyginimų didinimui'!I69+'nemokamas maitinimas'!I69+'ugdymo lėšos'!I69+'savivaldybės biudžetas'!I69</f>
        <v>0</v>
      </c>
      <c r="J69" s="154">
        <f>'tėvų įnašai'!J69+nuoma!J69+pavėžėjimas!J69+'už paslaugas'!J69+'atlyginimų didinimui'!J69+'nemokamas maitinimas'!J69+'ugdymo lėšos'!J69+'savivaldybės biudžetas'!J69</f>
        <v>0</v>
      </c>
      <c r="K69" s="154">
        <f>'tėvų įnašai'!K69+nuoma!K69+pavėžėjimas!K69+'už paslaugas'!K69+'atlyginimų didinimui'!K69+'nemokamas maitinimas'!K69+'ugdymo lėšos'!K69+'savivaldybės biudžetas'!K69</f>
        <v>0</v>
      </c>
      <c r="L69" s="154">
        <f>'tėvų įnašai'!L69+nuoma!L69+pavėžėjimas!L69+'už paslaugas'!L69+'atlyginimų didinimui'!L69+'nemokamas maitinimas'!L69+'ugdymo lėšos'!L69+'savivaldybės biudžetas'!L69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54">
        <f>'tėvų įnašai'!I70+nuoma!I70+pavėžėjimas!I70+'už paslaugas'!I70+'atlyginimų didinimui'!I70+'nemokamas maitinimas'!I70+'ugdymo lėšos'!I70+'savivaldybės biudžetas'!I70</f>
        <v>0</v>
      </c>
      <c r="J70" s="154">
        <f>'tėvų įnašai'!J70+nuoma!J70+pavėžėjimas!J70+'už paslaugas'!J70+'atlyginimų didinimui'!J70+'nemokamas maitinimas'!J70+'ugdymo lėšos'!J70+'savivaldybės biudžetas'!J70</f>
        <v>0</v>
      </c>
      <c r="K70" s="154">
        <f>'tėvų įnašai'!K70+nuoma!K70+pavėžėjimas!K70+'už paslaugas'!K70+'atlyginimų didinimui'!K70+'nemokamas maitinimas'!K70+'ugdymo lėšos'!K70+'savivaldybės biudžetas'!K70</f>
        <v>0</v>
      </c>
      <c r="L70" s="154">
        <f>'tėvų įnašai'!L70+nuoma!L70+pavėžėjimas!L70+'už paslaugas'!L70+'atlyginimų didinimui'!L70+'nemokamas maitinimas'!L70+'ugdymo lėšos'!L70+'savivaldybės biudžetas'!L70</f>
        <v>0</v>
      </c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54">
        <f>'tėvų įnašai'!I71+nuoma!I71+pavėžėjimas!I71+'už paslaugas'!I71+'atlyginimų didinimui'!I71+'nemokamas maitinimas'!I71+'ugdymo lėšos'!I71+'savivaldybės biudžetas'!I71</f>
        <v>0</v>
      </c>
      <c r="J71" s="154">
        <f>'tėvų įnašai'!J71+nuoma!J71+pavėžėjimas!J71+'už paslaugas'!J71+'atlyginimų didinimui'!J71+'nemokamas maitinimas'!J71+'ugdymo lėšos'!J71+'savivaldybės biudžetas'!J71</f>
        <v>0</v>
      </c>
      <c r="K71" s="154">
        <f>'tėvų įnašai'!K71+nuoma!K71+pavėžėjimas!K71+'už paslaugas'!K71+'atlyginimų didinimui'!K71+'nemokamas maitinimas'!K71+'ugdymo lėšos'!K71+'savivaldybės biudžetas'!K71</f>
        <v>0</v>
      </c>
      <c r="L71" s="154">
        <f>'tėvų įnašai'!L71+nuoma!L71+pavėžėjimas!L71+'už paslaugas'!L71+'atlyginimų didinimui'!L71+'nemokamas maitinimas'!L71+'ugdymo lėšos'!L71+'savivaldybės biudžetas'!L71</f>
        <v>0</v>
      </c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54">
        <f>'tėvų įnašai'!I72+nuoma!I72+pavėžėjimas!I72+'už paslaugas'!I72+'atlyginimų didinimui'!I72+'nemokamas maitinimas'!I72+'ugdymo lėšos'!I72+'savivaldybės biudžetas'!I72</f>
        <v>0</v>
      </c>
      <c r="J72" s="154">
        <f>'tėvų įnašai'!J72+nuoma!J72+pavėžėjimas!J72+'už paslaugas'!J72+'atlyginimų didinimui'!J72+'nemokamas maitinimas'!J72+'ugdymo lėšos'!J72+'savivaldybės biudžetas'!J72</f>
        <v>0</v>
      </c>
      <c r="K72" s="154">
        <f>'tėvų įnašai'!K72+nuoma!K72+pavėžėjimas!K72+'už paslaugas'!K72+'atlyginimų didinimui'!K72+'nemokamas maitinimas'!K72+'ugdymo lėšos'!K72+'savivaldybės biudžetas'!K72</f>
        <v>0</v>
      </c>
      <c r="L72" s="154">
        <f>'tėvų įnašai'!L72+nuoma!L72+pavėžėjimas!L72+'už paslaugas'!L72+'atlyginimų didinimui'!L72+'nemokamas maitinimas'!L72+'ugdymo lėšos'!L72+'savivaldybės biudžetas'!L72</f>
        <v>0</v>
      </c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54">
        <f>'tėvų įnašai'!I73+nuoma!I73+pavėžėjimas!I73+'už paslaugas'!I73+'atlyginimų didinimui'!I73+'nemokamas maitinimas'!I73+'ugdymo lėšos'!I73+'savivaldybės biudžetas'!I73</f>
        <v>0</v>
      </c>
      <c r="J73" s="154">
        <f>'tėvų įnašai'!J73+nuoma!J73+pavėžėjimas!J73+'už paslaugas'!J73+'atlyginimų didinimui'!J73+'nemokamas maitinimas'!J73+'ugdymo lėšos'!J73+'savivaldybės biudžetas'!J73</f>
        <v>0</v>
      </c>
      <c r="K73" s="154">
        <f>'tėvų įnašai'!K73+nuoma!K73+pavėžėjimas!K73+'už paslaugas'!K73+'atlyginimų didinimui'!K73+'nemokamas maitinimas'!K73+'ugdymo lėšos'!K73+'savivaldybės biudžetas'!K73</f>
        <v>0</v>
      </c>
      <c r="L73" s="154">
        <f>'tėvų įnašai'!L73+nuoma!L73+pavėžėjimas!L73+'už paslaugas'!L73+'atlyginimų didinimui'!L73+'nemokamas maitinimas'!L73+'ugdymo lėšos'!L73+'savivaldybės biudžetas'!L73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54">
        <f>'tėvų įnašai'!I74+nuoma!I74+pavėžėjimas!I74+'už paslaugas'!I74+'atlyginimų didinimui'!I74+'nemokamas maitinimas'!I74+'ugdymo lėšos'!I74+'savivaldybės biudžetas'!I74</f>
        <v>0</v>
      </c>
      <c r="J74" s="154">
        <f>'tėvų įnašai'!J74+nuoma!J74+pavėžėjimas!J74+'už paslaugas'!J74+'atlyginimų didinimui'!J74+'nemokamas maitinimas'!J74+'ugdymo lėšos'!J74+'savivaldybės biudžetas'!J74</f>
        <v>0</v>
      </c>
      <c r="K74" s="154">
        <f>'tėvų įnašai'!K74+nuoma!K74+pavėžėjimas!K74+'už paslaugas'!K74+'atlyginimų didinimui'!K74+'nemokamas maitinimas'!K74+'ugdymo lėšos'!K74+'savivaldybės biudžetas'!K74</f>
        <v>0</v>
      </c>
      <c r="L74" s="154">
        <f>'tėvų įnašai'!L74+nuoma!L74+pavėžėjimas!L74+'už paslaugas'!L74+'atlyginimų didinimui'!L74+'nemokamas maitinimas'!L74+'ugdymo lėšos'!L74+'savivaldybės biudžetas'!L74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>
        <f>'tėvų įnašai'!I75+nuoma!I75+pavėžėjimas!I75+'už paslaugas'!I75+'atlyginimų didinimui'!I75+'nemokamas maitinimas'!I75+'ugdymo lėšos'!I75+'savivaldybės biudžetas'!I75</f>
        <v>0</v>
      </c>
      <c r="J75" s="154">
        <f>'tėvų įnašai'!J75+nuoma!J75+pavėžėjimas!J75+'už paslaugas'!J75+'atlyginimų didinimui'!J75+'nemokamas maitinimas'!J75+'ugdymo lėšos'!J75+'savivaldybės biudžetas'!J75</f>
        <v>0</v>
      </c>
      <c r="K75" s="154">
        <f>'tėvų įnašai'!K75+nuoma!K75+pavėžėjimas!K75+'už paslaugas'!K75+'atlyginimų didinimui'!K75+'nemokamas maitinimas'!K75+'ugdymo lėšos'!K75+'savivaldybės biudžetas'!K75</f>
        <v>0</v>
      </c>
      <c r="L75" s="154">
        <f>'tėvų įnašai'!L75+nuoma!L75+pavėžėjimas!L75+'už paslaugas'!L75+'atlyginimų didinimui'!L75+'nemokamas maitinimas'!L75+'ugdymo lėšos'!L75+'savivaldybės biudžetas'!L75</f>
        <v>0</v>
      </c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54">
        <f>'tėvų įnašai'!I76+nuoma!I76+pavėžėjimas!I76+'už paslaugas'!I76+'atlyginimų didinimui'!I76+'nemokamas maitinimas'!I76+'ugdymo lėšos'!I76+'savivaldybės biudžetas'!I76</f>
        <v>0</v>
      </c>
      <c r="J76" s="154">
        <f>'tėvų įnašai'!J76+nuoma!J76+pavėžėjimas!J76+'už paslaugas'!J76+'atlyginimų didinimui'!J76+'nemokamas maitinimas'!J76+'ugdymo lėšos'!J76+'savivaldybės biudžetas'!J76</f>
        <v>0</v>
      </c>
      <c r="K76" s="154">
        <f>'tėvų įnašai'!K76+nuoma!K76+pavėžėjimas!K76+'už paslaugas'!K76+'atlyginimų didinimui'!K76+'nemokamas maitinimas'!K76+'ugdymo lėšos'!K76+'savivaldybės biudžetas'!K76</f>
        <v>0</v>
      </c>
      <c r="L76" s="154">
        <f>'tėvų įnašai'!L76+nuoma!L76+pavėžėjimas!L76+'už paslaugas'!L76+'atlyginimų didinimui'!L76+'nemokamas maitinimas'!L76+'ugdymo lėšos'!L76+'savivaldybės biudžetas'!L76</f>
        <v>0</v>
      </c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54">
        <f>'tėvų įnašai'!I77+nuoma!I77+pavėžėjimas!I77+'už paslaugas'!I77+'atlyginimų didinimui'!I77+'nemokamas maitinimas'!I77+'ugdymo lėšos'!I77+'savivaldybės biudžetas'!I77</f>
        <v>0</v>
      </c>
      <c r="J77" s="154">
        <f>'tėvų įnašai'!J77+nuoma!J77+pavėžėjimas!J77+'už paslaugas'!J77+'atlyginimų didinimui'!J77+'nemokamas maitinimas'!J77+'ugdymo lėšos'!J77+'savivaldybės biudžetas'!J77</f>
        <v>0</v>
      </c>
      <c r="K77" s="154">
        <f>'tėvų įnašai'!K77+nuoma!K77+pavėžėjimas!K77+'už paslaugas'!K77+'atlyginimų didinimui'!K77+'nemokamas maitinimas'!K77+'ugdymo lėšos'!K77+'savivaldybės biudžetas'!K77</f>
        <v>0</v>
      </c>
      <c r="L77" s="154">
        <f>'tėvų įnašai'!L77+nuoma!L77+pavėžėjimas!L77+'už paslaugas'!L77+'atlyginimų didinimui'!L77+'nemokamas maitinimas'!L77+'ugdymo lėšos'!L77+'savivaldybės biudžetas'!L77</f>
        <v>0</v>
      </c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54">
        <f>'tėvų įnašai'!I78+nuoma!I78+pavėžėjimas!I78+'už paslaugas'!I78+'atlyginimų didinimui'!I78+'nemokamas maitinimas'!I78+'ugdymo lėšos'!I78+'savivaldybės biudžetas'!I78</f>
        <v>0</v>
      </c>
      <c r="J78" s="154">
        <f>'tėvų įnašai'!J78+nuoma!J78+pavėžėjimas!J78+'už paslaugas'!J78+'atlyginimų didinimui'!J78+'nemokamas maitinimas'!J78+'ugdymo lėšos'!J78+'savivaldybės biudžetas'!J78</f>
        <v>0</v>
      </c>
      <c r="K78" s="154">
        <f>'tėvų įnašai'!K78+nuoma!K78+pavėžėjimas!K78+'už paslaugas'!K78+'atlyginimų didinimui'!K78+'nemokamas maitinimas'!K78+'ugdymo lėšos'!K78+'savivaldybės biudžetas'!K78</f>
        <v>0</v>
      </c>
      <c r="L78" s="154">
        <f>'tėvų įnašai'!L78+nuoma!L78+pavėžėjimas!L78+'už paslaugas'!L78+'atlyginimų didinimui'!L78+'nemokamas maitinimas'!L78+'ugdymo lėšos'!L78+'savivaldybės biudžetas'!L78</f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54">
        <f>'tėvų įnašai'!I79+nuoma!I79+pavėžėjimas!I79+'už paslaugas'!I79+'atlyginimų didinimui'!I79+'nemokamas maitinimas'!I79+'ugdymo lėšos'!I79+'savivaldybės biudžetas'!I79</f>
        <v>0</v>
      </c>
      <c r="J79" s="154">
        <f>'tėvų įnašai'!J79+nuoma!J79+pavėžėjimas!J79+'už paslaugas'!J79+'atlyginimų didinimui'!J79+'nemokamas maitinimas'!J79+'ugdymo lėšos'!J79+'savivaldybės biudžetas'!J79</f>
        <v>0</v>
      </c>
      <c r="K79" s="154">
        <f>'tėvų įnašai'!K79+nuoma!K79+pavėžėjimas!K79+'už paslaugas'!K79+'atlyginimų didinimui'!K79+'nemokamas maitinimas'!K79+'ugdymo lėšos'!K79+'savivaldybės biudžetas'!K79</f>
        <v>0</v>
      </c>
      <c r="L79" s="154">
        <f>'tėvų įnašai'!L79+nuoma!L79+pavėžėjimas!L79+'už paslaugas'!L79+'atlyginimų didinimui'!L79+'nemokamas maitinimas'!L79+'ugdymo lėšos'!L79+'savivaldybės biudžetas'!L79</f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54">
        <f>'tėvų įnašai'!I80+nuoma!I80+pavėžėjimas!I80+'už paslaugas'!I80+'atlyginimų didinimui'!I80+'nemokamas maitinimas'!I80+'ugdymo lėšos'!I80+'savivaldybės biudžetas'!I80</f>
        <v>0</v>
      </c>
      <c r="J80" s="154">
        <f>'tėvų įnašai'!J80+nuoma!J80+pavėžėjimas!J80+'už paslaugas'!J80+'atlyginimų didinimui'!J80+'nemokamas maitinimas'!J80+'ugdymo lėšos'!J80+'savivaldybės biudžetas'!J80</f>
        <v>0</v>
      </c>
      <c r="K80" s="154">
        <f>'tėvų įnašai'!K80+nuoma!K80+pavėžėjimas!K80+'už paslaugas'!K80+'atlyginimų didinimui'!K80+'nemokamas maitinimas'!K80+'ugdymo lėšos'!K80+'savivaldybės biudžetas'!K80</f>
        <v>0</v>
      </c>
      <c r="L80" s="154">
        <f>'tėvų įnašai'!L80+nuoma!L80+pavėžėjimas!L80+'už paslaugas'!L80+'atlyginimų didinimui'!L80+'nemokamas maitinimas'!L80+'ugdymo lėšos'!L80+'savivaldybės biudžetas'!L80</f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54">
        <f>'tėvų įnašai'!I81+nuoma!I81+pavėžėjimas!I81+'už paslaugas'!I81+'atlyginimų didinimui'!I81+'nemokamas maitinimas'!I81+'ugdymo lėšos'!I81+'savivaldybės biudžetas'!I81</f>
        <v>0</v>
      </c>
      <c r="J81" s="154">
        <f>'tėvų įnašai'!J81+nuoma!J81+pavėžėjimas!J81+'už paslaugas'!J81+'atlyginimų didinimui'!J81+'nemokamas maitinimas'!J81+'ugdymo lėšos'!J81+'savivaldybės biudžetas'!J81</f>
        <v>0</v>
      </c>
      <c r="K81" s="154">
        <f>'tėvų įnašai'!K81+nuoma!K81+pavėžėjimas!K81+'už paslaugas'!K81+'atlyginimų didinimui'!K81+'nemokamas maitinimas'!K81+'ugdymo lėšos'!K81+'savivaldybės biudžetas'!K81</f>
        <v>0</v>
      </c>
      <c r="L81" s="154">
        <f>'tėvų įnašai'!L81+nuoma!L81+pavėžėjimas!L81+'už paslaugas'!L81+'atlyginimų didinimui'!L81+'nemokamas maitinimas'!L81+'ugdymo lėšos'!L81+'savivaldybės biudžetas'!L81</f>
        <v>0</v>
      </c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54">
        <f>'tėvų įnašai'!I82+nuoma!I82+pavėžėjimas!I82+'už paslaugas'!I82+'atlyginimų didinimui'!I82+'nemokamas maitinimas'!I82+'ugdymo lėšos'!I82+'savivaldybės biudžetas'!I82</f>
        <v>0</v>
      </c>
      <c r="J82" s="154">
        <f>'tėvų įnašai'!J82+nuoma!J82+pavėžėjimas!J82+'už paslaugas'!J82+'atlyginimų didinimui'!J82+'nemokamas maitinimas'!J82+'ugdymo lėšos'!J82+'savivaldybės biudžetas'!J82</f>
        <v>0</v>
      </c>
      <c r="K82" s="154">
        <f>'tėvų įnašai'!K82+nuoma!K82+pavėžėjimas!K82+'už paslaugas'!K82+'atlyginimų didinimui'!K82+'nemokamas maitinimas'!K82+'ugdymo lėšos'!K82+'savivaldybės biudžetas'!K82</f>
        <v>0</v>
      </c>
      <c r="L82" s="154">
        <f>'tėvų įnašai'!L82+nuoma!L82+pavėžėjimas!L82+'už paslaugas'!L82+'atlyginimų didinimui'!L82+'nemokamas maitinimas'!L82+'ugdymo lėšos'!L82+'savivaldybės biudžetas'!L82</f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54">
        <f>'tėvų įnašai'!I83+nuoma!I83+pavėžėjimas!I83+'už paslaugas'!I83+'atlyginimų didinimui'!I83+'nemokamas maitinimas'!I83+'ugdymo lėšos'!I83+'savivaldybės biudžetas'!I83</f>
        <v>0</v>
      </c>
      <c r="J83" s="154">
        <f>'tėvų įnašai'!J83+nuoma!J83+pavėžėjimas!J83+'už paslaugas'!J83+'atlyginimų didinimui'!J83+'nemokamas maitinimas'!J83+'ugdymo lėšos'!J83+'savivaldybės biudžetas'!J83</f>
        <v>0</v>
      </c>
      <c r="K83" s="154">
        <f>'tėvų įnašai'!K83+nuoma!K83+pavėžėjimas!K83+'už paslaugas'!K83+'atlyginimų didinimui'!K83+'nemokamas maitinimas'!K83+'ugdymo lėšos'!K83+'savivaldybės biudžetas'!K83</f>
        <v>0</v>
      </c>
      <c r="L83" s="154">
        <f>'tėvų įnašai'!L83+nuoma!L83+pavėžėjimas!L83+'už paslaugas'!L83+'atlyginimų didinimui'!L83+'nemokamas maitinimas'!L83+'ugdymo lėšos'!L83+'savivaldybės biudžetas'!L83</f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54">
        <f>'tėvų įnašai'!I84+nuoma!I84+pavėžėjimas!I84+'už paslaugas'!I84+'atlyginimų didinimui'!I84+'nemokamas maitinimas'!I84+'ugdymo lėšos'!I84+'savivaldybės biudžetas'!I84</f>
        <v>0</v>
      </c>
      <c r="J84" s="154">
        <f>'tėvų įnašai'!J84+nuoma!J84+pavėžėjimas!J84+'už paslaugas'!J84+'atlyginimų didinimui'!J84+'nemokamas maitinimas'!J84+'ugdymo lėšos'!J84+'savivaldybės biudžetas'!J84</f>
        <v>0</v>
      </c>
      <c r="K84" s="154">
        <f>'tėvų įnašai'!K84+nuoma!K84+pavėžėjimas!K84+'už paslaugas'!K84+'atlyginimų didinimui'!K84+'nemokamas maitinimas'!K84+'ugdymo lėšos'!K84+'savivaldybės biudžetas'!K84</f>
        <v>0</v>
      </c>
      <c r="L84" s="154">
        <f>'tėvų įnašai'!L84+nuoma!L84+pavėžėjimas!L84+'už paslaugas'!L84+'atlyginimų didinimui'!L84+'nemokamas maitinimas'!L84+'ugdymo lėšos'!L84+'savivaldybės biudžetas'!L84</f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54">
        <f>'tėvų įnašai'!I85+nuoma!I85+pavėžėjimas!I85+'už paslaugas'!I85+'atlyginimų didinimui'!I85+'nemokamas maitinimas'!I85+'ugdymo lėšos'!I85+'savivaldybės biudžetas'!I85</f>
        <v>0</v>
      </c>
      <c r="J85" s="154">
        <f>'tėvų įnašai'!J85+nuoma!J85+pavėžėjimas!J85+'už paslaugas'!J85+'atlyginimų didinimui'!J85+'nemokamas maitinimas'!J85+'ugdymo lėšos'!J85+'savivaldybės biudžetas'!J85</f>
        <v>0</v>
      </c>
      <c r="K85" s="154">
        <f>'tėvų įnašai'!K85+nuoma!K85+pavėžėjimas!K85+'už paslaugas'!K85+'atlyginimų didinimui'!K85+'nemokamas maitinimas'!K85+'ugdymo lėšos'!K85+'savivaldybės biudžetas'!K85</f>
        <v>0</v>
      </c>
      <c r="L85" s="154">
        <f>'tėvų įnašai'!L85+nuoma!L85+pavėžėjimas!L85+'už paslaugas'!L85+'atlyginimų didinimui'!L85+'nemokamas maitinimas'!L85+'ugdymo lėšos'!L85+'savivaldybės biudžetas'!L85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54">
        <f>'tėvų įnašai'!I86+nuoma!I86+pavėžėjimas!I86+'už paslaugas'!I86+'atlyginimų didinimui'!I86+'nemokamas maitinimas'!I86+'ugdymo lėšos'!I86+'savivaldybės biudžetas'!I86</f>
        <v>0</v>
      </c>
      <c r="J86" s="154">
        <f>'tėvų įnašai'!J86+nuoma!J86+pavėžėjimas!J86+'už paslaugas'!J86+'atlyginimų didinimui'!J86+'nemokamas maitinimas'!J86+'ugdymo lėšos'!J86+'savivaldybės biudžetas'!J86</f>
        <v>0</v>
      </c>
      <c r="K86" s="154">
        <f>'tėvų įnašai'!K86+nuoma!K86+pavėžėjimas!K86+'už paslaugas'!K86+'atlyginimų didinimui'!K86+'nemokamas maitinimas'!K86+'ugdymo lėšos'!K86+'savivaldybės biudžetas'!K86</f>
        <v>0</v>
      </c>
      <c r="L86" s="154">
        <f>'tėvų įnašai'!L86+nuoma!L86+pavėžėjimas!L86+'už paslaugas'!L86+'atlyginimų didinimui'!L86+'nemokamas maitinimas'!L86+'ugdymo lėšos'!L86+'savivaldybės biudžetas'!L86</f>
        <v>0</v>
      </c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54">
        <f>'tėvų įnašai'!I87+nuoma!I87+pavėžėjimas!I87+'už paslaugas'!I87+'atlyginimų didinimui'!I87+'nemokamas maitinimas'!I87+'ugdymo lėšos'!I87+'savivaldybės biudžetas'!I87</f>
        <v>0</v>
      </c>
      <c r="J87" s="154">
        <f>'tėvų įnašai'!J87+nuoma!J87+pavėžėjimas!J87+'už paslaugas'!J87+'atlyginimų didinimui'!J87+'nemokamas maitinimas'!J87+'ugdymo lėšos'!J87+'savivaldybės biudžetas'!J87</f>
        <v>0</v>
      </c>
      <c r="K87" s="154">
        <f>'tėvų įnašai'!K87+nuoma!K87+pavėžėjimas!K87+'už paslaugas'!K87+'atlyginimų didinimui'!K87+'nemokamas maitinimas'!K87+'ugdymo lėšos'!K87+'savivaldybės biudžetas'!K87</f>
        <v>0</v>
      </c>
      <c r="L87" s="154">
        <f>'tėvų įnašai'!L87+nuoma!L87+pavėžėjimas!L87+'už paslaugas'!L87+'atlyginimų didinimui'!L87+'nemokamas maitinimas'!L87+'ugdymo lėšos'!L87+'savivaldybės biudžetas'!L87</f>
        <v>0</v>
      </c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154">
        <f>'tėvų įnašai'!I88+nuoma!I88+pavėžėjimas!I88+'už paslaugas'!I88+'atlyginimų didinimui'!I88+'nemokamas maitinimas'!I88+'ugdymo lėšos'!I88+'savivaldybės biudžetas'!I88</f>
        <v>0</v>
      </c>
      <c r="J88" s="154">
        <f>'tėvų įnašai'!J88+nuoma!J88+pavėžėjimas!J88+'už paslaugas'!J88+'atlyginimų didinimui'!J88+'nemokamas maitinimas'!J88+'ugdymo lėšos'!J88+'savivaldybės biudžetas'!J88</f>
        <v>0</v>
      </c>
      <c r="K88" s="154">
        <f>'tėvų įnašai'!K88+nuoma!K88+pavėžėjimas!K88+'už paslaugas'!K88+'atlyginimų didinimui'!K88+'nemokamas maitinimas'!K88+'ugdymo lėšos'!K88+'savivaldybės biudžetas'!K88</f>
        <v>0</v>
      </c>
      <c r="L88" s="154">
        <f>'tėvų įnašai'!L88+nuoma!L88+pavėžėjimas!L88+'už paslaugas'!L88+'atlyginimų didinimui'!L88+'nemokamas maitinimas'!L88+'ugdymo lėšos'!L88+'savivaldybės biudžetas'!L88</f>
        <v>0</v>
      </c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54">
        <f>'tėvų įnašai'!I89+nuoma!I89+pavėžėjimas!I89+'už paslaugas'!I89+'atlyginimų didinimui'!I89+'nemokamas maitinimas'!I89+'ugdymo lėšos'!I89+'savivaldybės biudžetas'!I89</f>
        <v>0</v>
      </c>
      <c r="J89" s="154">
        <f>'tėvų įnašai'!J89+nuoma!J89+pavėžėjimas!J89+'už paslaugas'!J89+'atlyginimų didinimui'!J89+'nemokamas maitinimas'!J89+'ugdymo lėšos'!J89+'savivaldybės biudžetas'!J89</f>
        <v>0</v>
      </c>
      <c r="K89" s="154">
        <f>'tėvų įnašai'!K89+nuoma!K89+pavėžėjimas!K89+'už paslaugas'!K89+'atlyginimų didinimui'!K89+'nemokamas maitinimas'!K89+'ugdymo lėšos'!K89+'savivaldybės biudžetas'!K89</f>
        <v>0</v>
      </c>
      <c r="L89" s="154">
        <f>'tėvų įnašai'!L89+nuoma!L89+pavėžėjimas!L89+'už paslaugas'!L89+'atlyginimų didinimui'!L89+'nemokamas maitinimas'!L89+'ugdymo lėšos'!L89+'savivaldybės biudžetas'!L89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4">
        <f>'tėvų įnašai'!I90+nuoma!I90+pavėžėjimas!I90+'už paslaugas'!I90+'atlyginimų didinimui'!I90+'nemokamas maitinimas'!I90+'ugdymo lėšos'!I90+'savivaldybės biudžetas'!I90</f>
        <v>0</v>
      </c>
      <c r="J90" s="154">
        <f>'tėvų įnašai'!J90+nuoma!J90+pavėžėjimas!J90+'už paslaugas'!J90+'atlyginimų didinimui'!J90+'nemokamas maitinimas'!J90+'ugdymo lėšos'!J90+'savivaldybės biudžetas'!J90</f>
        <v>0</v>
      </c>
      <c r="K90" s="154">
        <f>'tėvų įnašai'!K90+nuoma!K90+pavėžėjimas!K90+'už paslaugas'!K90+'atlyginimų didinimui'!K90+'nemokamas maitinimas'!K90+'ugdymo lėšos'!K90+'savivaldybės biudžetas'!K90</f>
        <v>0</v>
      </c>
      <c r="L90" s="154">
        <f>'tėvų įnašai'!L90+nuoma!L90+pavėžėjimas!L90+'už paslaugas'!L90+'atlyginimų didinimui'!L90+'nemokamas maitinimas'!L90+'ugdymo lėšos'!L90+'savivaldybės biudžetas'!L90</f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54">
        <f>'tėvų įnašai'!I91+nuoma!I91+pavėžėjimas!I91+'už paslaugas'!I91+'atlyginimų didinimui'!I91+'nemokamas maitinimas'!I91+'ugdymo lėšos'!I91+'savivaldybės biudžetas'!I91</f>
        <v>0</v>
      </c>
      <c r="J91" s="154">
        <f>'tėvų įnašai'!J91+nuoma!J91+pavėžėjimas!J91+'už paslaugas'!J91+'atlyginimų didinimui'!J91+'nemokamas maitinimas'!J91+'ugdymo lėšos'!J91+'savivaldybės biudžetas'!J91</f>
        <v>0</v>
      </c>
      <c r="K91" s="154">
        <f>'tėvų įnašai'!K91+nuoma!K91+pavėžėjimas!K91+'už paslaugas'!K91+'atlyginimų didinimui'!K91+'nemokamas maitinimas'!K91+'ugdymo lėšos'!K91+'savivaldybės biudžetas'!K91</f>
        <v>0</v>
      </c>
      <c r="L91" s="154">
        <f>'tėvų įnašai'!L91+nuoma!L91+pavėžėjimas!L91+'už paslaugas'!L91+'atlyginimų didinimui'!L91+'nemokamas maitinimas'!L91+'ugdymo lėšos'!L91+'savivaldybės biudžetas'!L91</f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54">
        <f>'tėvų įnašai'!I92+nuoma!I92+pavėžėjimas!I92+'už paslaugas'!I92+'atlyginimų didinimui'!I92+'nemokamas maitinimas'!I92+'ugdymo lėšos'!I92+'savivaldybės biudžetas'!I92</f>
        <v>0</v>
      </c>
      <c r="J92" s="154">
        <f>'tėvų įnašai'!J92+nuoma!J92+pavėžėjimas!J92+'už paslaugas'!J92+'atlyginimų didinimui'!J92+'nemokamas maitinimas'!J92+'ugdymo lėšos'!J92+'savivaldybės biudžetas'!J92</f>
        <v>0</v>
      </c>
      <c r="K92" s="154">
        <f>'tėvų įnašai'!K92+nuoma!K92+pavėžėjimas!K92+'už paslaugas'!K92+'atlyginimų didinimui'!K92+'nemokamas maitinimas'!K92+'ugdymo lėšos'!K92+'savivaldybės biudžetas'!K92</f>
        <v>0</v>
      </c>
      <c r="L92" s="154">
        <f>'tėvų įnašai'!L92+nuoma!L92+pavėžėjimas!L92+'už paslaugas'!L92+'atlyginimų didinimui'!L92+'nemokamas maitinimas'!L92+'ugdymo lėšos'!L92+'savivaldybės biudžetas'!L92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54">
        <f>'tėvų įnašai'!I93+nuoma!I93+pavėžėjimas!I93+'už paslaugas'!I93+'atlyginimų didinimui'!I93+'nemokamas maitinimas'!I93+'ugdymo lėšos'!I93+'savivaldybės biudžetas'!I93</f>
        <v>0</v>
      </c>
      <c r="J93" s="154">
        <f>'tėvų įnašai'!J93+nuoma!J93+pavėžėjimas!J93+'už paslaugas'!J93+'atlyginimų didinimui'!J93+'nemokamas maitinimas'!J93+'ugdymo lėšos'!J93+'savivaldybės biudžetas'!J93</f>
        <v>0</v>
      </c>
      <c r="K93" s="154">
        <f>'tėvų įnašai'!K93+nuoma!K93+pavėžėjimas!K93+'už paslaugas'!K93+'atlyginimų didinimui'!K93+'nemokamas maitinimas'!K93+'ugdymo lėšos'!K93+'savivaldybės biudžetas'!K93</f>
        <v>0</v>
      </c>
      <c r="L93" s="154">
        <f>'tėvų įnašai'!L93+nuoma!L93+pavėžėjimas!L93+'už paslaugas'!L93+'atlyginimų didinimui'!L93+'nemokamas maitinimas'!L93+'ugdymo lėšos'!L93+'savivaldybės biudžetas'!L93</f>
        <v>0</v>
      </c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54">
        <f>'tėvų įnašai'!I94+nuoma!I94+pavėžėjimas!I94+'už paslaugas'!I94+'atlyginimų didinimui'!I94+'nemokamas maitinimas'!I94+'ugdymo lėšos'!I94+'savivaldybės biudžetas'!I94</f>
        <v>0</v>
      </c>
      <c r="J94" s="154">
        <f>'tėvų įnašai'!J94+nuoma!J94+pavėžėjimas!J94+'už paslaugas'!J94+'atlyginimų didinimui'!J94+'nemokamas maitinimas'!J94+'ugdymo lėšos'!J94+'savivaldybės biudžetas'!J94</f>
        <v>0</v>
      </c>
      <c r="K94" s="154">
        <f>'tėvų įnašai'!K94+nuoma!K94+pavėžėjimas!K94+'už paslaugas'!K94+'atlyginimų didinimui'!K94+'nemokamas maitinimas'!K94+'ugdymo lėšos'!K94+'savivaldybės biudžetas'!K94</f>
        <v>0</v>
      </c>
      <c r="L94" s="154">
        <f>'tėvų įnašai'!L94+nuoma!L94+pavėžėjimas!L94+'už paslaugas'!L94+'atlyginimų didinimui'!L94+'nemokamas maitinimas'!L94+'ugdymo lėšos'!L94+'savivaldybės biudžetas'!L94</f>
        <v>0</v>
      </c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54">
        <f>'tėvų įnašai'!I95+nuoma!I95+pavėžėjimas!I95+'už paslaugas'!I95+'atlyginimų didinimui'!I95+'nemokamas maitinimas'!I95+'ugdymo lėšos'!I95+'savivaldybės biudžetas'!I95</f>
        <v>0</v>
      </c>
      <c r="J95" s="154">
        <f>'tėvų įnašai'!J95+nuoma!J95+pavėžėjimas!J95+'už paslaugas'!J95+'atlyginimų didinimui'!J95+'nemokamas maitinimas'!J95+'ugdymo lėšos'!J95+'savivaldybės biudžetas'!J95</f>
        <v>0</v>
      </c>
      <c r="K95" s="154">
        <f>'tėvų įnašai'!K95+nuoma!K95+pavėžėjimas!K95+'už paslaugas'!K95+'atlyginimų didinimui'!K95+'nemokamas maitinimas'!K95+'ugdymo lėšos'!K95+'savivaldybės biudžetas'!K95</f>
        <v>0</v>
      </c>
      <c r="L95" s="154">
        <f>'tėvų įnašai'!L95+nuoma!L95+pavėžėjimas!L95+'už paslaugas'!L95+'atlyginimų didinimui'!L95+'nemokamas maitinimas'!L95+'ugdymo lėšos'!L95+'savivaldybės biudžetas'!L95</f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54">
        <f>'tėvų įnašai'!I96+nuoma!I96+pavėžėjimas!I96+'už paslaugas'!I96+'atlyginimų didinimui'!I96+'nemokamas maitinimas'!I96+'ugdymo lėšos'!I96+'savivaldybės biudžetas'!I96</f>
        <v>0</v>
      </c>
      <c r="J96" s="154">
        <f>'tėvų įnašai'!J96+nuoma!J96+pavėžėjimas!J96+'už paslaugas'!J96+'atlyginimų didinimui'!J96+'nemokamas maitinimas'!J96+'ugdymo lėšos'!J96+'savivaldybės biudžetas'!J96</f>
        <v>0</v>
      </c>
      <c r="K96" s="154">
        <f>'tėvų įnašai'!K96+nuoma!K96+pavėžėjimas!K96+'už paslaugas'!K96+'atlyginimų didinimui'!K96+'nemokamas maitinimas'!K96+'ugdymo lėšos'!K96+'savivaldybės biudžetas'!K96</f>
        <v>0</v>
      </c>
      <c r="L96" s="154">
        <f>'tėvų įnašai'!L96+nuoma!L96+pavėžėjimas!L96+'už paslaugas'!L96+'atlyginimų didinimui'!L96+'nemokamas maitinimas'!L96+'ugdymo lėšos'!L96+'savivaldybės biudžetas'!L96</f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54">
        <f>'tėvų įnašai'!I97+nuoma!I97+pavėžėjimas!I97+'už paslaugas'!I97+'atlyginimų didinimui'!I97+'nemokamas maitinimas'!I97+'ugdymo lėšos'!I97+'savivaldybės biudžetas'!I97</f>
        <v>0</v>
      </c>
      <c r="J97" s="154">
        <f>'tėvų įnašai'!J97+nuoma!J97+pavėžėjimas!J97+'už paslaugas'!J97+'atlyginimų didinimui'!J97+'nemokamas maitinimas'!J97+'ugdymo lėšos'!J97+'savivaldybės biudžetas'!J97</f>
        <v>0</v>
      </c>
      <c r="K97" s="154">
        <f>'tėvų įnašai'!K97+nuoma!K97+pavėžėjimas!K97+'už paslaugas'!K97+'atlyginimų didinimui'!K97+'nemokamas maitinimas'!K97+'ugdymo lėšos'!K97+'savivaldybės biudžetas'!K97</f>
        <v>0</v>
      </c>
      <c r="L97" s="154">
        <f>'tėvų įnašai'!L97+nuoma!L97+pavėžėjimas!L97+'už paslaugas'!L97+'atlyginimų didinimui'!L97+'nemokamas maitinimas'!L97+'ugdymo lėšos'!L97+'savivaldybės biudžetas'!L97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154">
        <f>'tėvų įnašai'!I98+nuoma!I98+pavėžėjimas!I98+'už paslaugas'!I98+'atlyginimų didinimui'!I98+'nemokamas maitinimas'!I98+'ugdymo lėšos'!I98+'savivaldybės biudžetas'!I98</f>
        <v>0</v>
      </c>
      <c r="J98" s="154">
        <f>'tėvų įnašai'!J98+nuoma!J98+pavėžėjimas!J98+'už paslaugas'!J98+'atlyginimų didinimui'!J98+'nemokamas maitinimas'!J98+'ugdymo lėšos'!J98+'savivaldybės biudžetas'!J98</f>
        <v>0</v>
      </c>
      <c r="K98" s="154">
        <f>'tėvų įnašai'!K98+nuoma!K98+pavėžėjimas!K98+'už paslaugas'!K98+'atlyginimų didinimui'!K98+'nemokamas maitinimas'!K98+'ugdymo lėšos'!K98+'savivaldybės biudžetas'!K98</f>
        <v>0</v>
      </c>
      <c r="L98" s="154">
        <f>'tėvų įnašai'!L98+nuoma!L98+pavėžėjimas!L98+'už paslaugas'!L98+'atlyginimų didinimui'!L98+'nemokamas maitinimas'!L98+'ugdymo lėšos'!L98+'savivaldybės biudžetas'!L98</f>
        <v>0</v>
      </c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54">
        <f>'tėvų įnašai'!I99+nuoma!I99+pavėžėjimas!I99+'už paslaugas'!I99+'atlyginimų didinimui'!I99+'nemokamas maitinimas'!I99+'ugdymo lėšos'!I99+'savivaldybės biudžetas'!I99</f>
        <v>0</v>
      </c>
      <c r="J99" s="154">
        <f>'tėvų įnašai'!J99+nuoma!J99+pavėžėjimas!J99+'už paslaugas'!J99+'atlyginimų didinimui'!J99+'nemokamas maitinimas'!J99+'ugdymo lėšos'!J99+'savivaldybės biudžetas'!J99</f>
        <v>0</v>
      </c>
      <c r="K99" s="154">
        <f>'tėvų įnašai'!K99+nuoma!K99+pavėžėjimas!K99+'už paslaugas'!K99+'atlyginimų didinimui'!K99+'nemokamas maitinimas'!K99+'ugdymo lėšos'!K99+'savivaldybės biudžetas'!K99</f>
        <v>0</v>
      </c>
      <c r="L99" s="154">
        <f>'tėvų įnašai'!L99+nuoma!L99+pavėžėjimas!L99+'už paslaugas'!L99+'atlyginimų didinimui'!L99+'nemokamas maitinimas'!L99+'ugdymo lėšos'!L99+'savivaldybės biudžetas'!L99</f>
        <v>0</v>
      </c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54">
        <f>'tėvų įnašai'!I100+nuoma!I100+pavėžėjimas!I100+'už paslaugas'!I100+'atlyginimų didinimui'!I100+'nemokamas maitinimas'!I100+'ugdymo lėšos'!I100+'savivaldybės biudžetas'!I100</f>
        <v>0</v>
      </c>
      <c r="J100" s="154">
        <f>'tėvų įnašai'!J100+nuoma!J100+pavėžėjimas!J100+'už paslaugas'!J100+'atlyginimų didinimui'!J100+'nemokamas maitinimas'!J100+'ugdymo lėšos'!J100+'savivaldybės biudžetas'!J100</f>
        <v>0</v>
      </c>
      <c r="K100" s="154">
        <f>'tėvų įnašai'!K100+nuoma!K100+pavėžėjimas!K100+'už paslaugas'!K100+'atlyginimų didinimui'!K100+'nemokamas maitinimas'!K100+'ugdymo lėšos'!K100+'savivaldybės biudžetas'!K100</f>
        <v>0</v>
      </c>
      <c r="L100" s="154">
        <f>'tėvų įnašai'!L100+nuoma!L100+pavėžėjimas!L100+'už paslaugas'!L100+'atlyginimų didinimui'!L100+'nemokamas maitinimas'!L100+'ugdymo lėšos'!L100+'savivaldybės biudžetas'!L100</f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54">
        <f>'tėvų įnašai'!I101+nuoma!I101+pavėžėjimas!I101+'už paslaugas'!I101+'atlyginimų didinimui'!I101+'nemokamas maitinimas'!I101+'ugdymo lėšos'!I101+'savivaldybės biudžetas'!I101</f>
        <v>0</v>
      </c>
      <c r="J101" s="154">
        <f>'tėvų įnašai'!J101+nuoma!J101+pavėžėjimas!J101+'už paslaugas'!J101+'atlyginimų didinimui'!J101+'nemokamas maitinimas'!J101+'ugdymo lėšos'!J101+'savivaldybės biudžetas'!J101</f>
        <v>0</v>
      </c>
      <c r="K101" s="154">
        <f>'tėvų įnašai'!K101+nuoma!K101+pavėžėjimas!K101+'už paslaugas'!K101+'atlyginimų didinimui'!K101+'nemokamas maitinimas'!K101+'ugdymo lėšos'!K101+'savivaldybės biudžetas'!K101</f>
        <v>0</v>
      </c>
      <c r="L101" s="154">
        <f>'tėvų įnašai'!L101+nuoma!L101+pavėžėjimas!L101+'už paslaugas'!L101+'atlyginimų didinimui'!L101+'nemokamas maitinimas'!L101+'ugdymo lėšos'!L101+'savivaldybės biudžetas'!L101</f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4">
        <f>'tėvų įnašai'!I102+nuoma!I102+pavėžėjimas!I102+'už paslaugas'!I102+'atlyginimų didinimui'!I102+'nemokamas maitinimas'!I102+'ugdymo lėšos'!I102+'savivaldybės biudžetas'!I102</f>
        <v>0</v>
      </c>
      <c r="J102" s="154">
        <f>'tėvų įnašai'!J102+nuoma!J102+pavėžėjimas!J102+'už paslaugas'!J102+'atlyginimų didinimui'!J102+'nemokamas maitinimas'!J102+'ugdymo lėšos'!J102+'savivaldybės biudžetas'!J102</f>
        <v>0</v>
      </c>
      <c r="K102" s="154">
        <f>'tėvų įnašai'!K102+nuoma!K102+pavėžėjimas!K102+'už paslaugas'!K102+'atlyginimų didinimui'!K102+'nemokamas maitinimas'!K102+'ugdymo lėšos'!K102+'savivaldybės biudžetas'!K102</f>
        <v>0</v>
      </c>
      <c r="L102" s="154">
        <f>'tėvų įnašai'!L102+nuoma!L102+pavėžėjimas!L102+'už paslaugas'!L102+'atlyginimų didinimui'!L102+'nemokamas maitinimas'!L102+'ugdymo lėšos'!L102+'savivaldybės biudžetas'!L102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54">
        <f>'tėvų įnašai'!I103+nuoma!I103+pavėžėjimas!I103+'už paslaugas'!I103+'atlyginimų didinimui'!I103+'nemokamas maitinimas'!I103+'ugdymo lėšos'!I103+'savivaldybės biudžetas'!I103</f>
        <v>0</v>
      </c>
      <c r="J103" s="154">
        <f>'tėvų įnašai'!J103+nuoma!J103+pavėžėjimas!J103+'už paslaugas'!J103+'atlyginimų didinimui'!J103+'nemokamas maitinimas'!J103+'ugdymo lėšos'!J103+'savivaldybės biudžetas'!J103</f>
        <v>0</v>
      </c>
      <c r="K103" s="154">
        <f>'tėvų įnašai'!K103+nuoma!K103+pavėžėjimas!K103+'už paslaugas'!K103+'atlyginimų didinimui'!K103+'nemokamas maitinimas'!K103+'ugdymo lėšos'!K103+'savivaldybės biudžetas'!K103</f>
        <v>0</v>
      </c>
      <c r="L103" s="154">
        <f>'tėvų įnašai'!L103+nuoma!L103+pavėžėjimas!L103+'už paslaugas'!L103+'atlyginimų didinimui'!L103+'nemokamas maitinimas'!L103+'ugdymo lėšos'!L103+'savivaldybės biudžetas'!L103</f>
        <v>0</v>
      </c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54">
        <f>'tėvų įnašai'!I104+nuoma!I104+pavėžėjimas!I104+'už paslaugas'!I104+'atlyginimų didinimui'!I104+'nemokamas maitinimas'!I104+'ugdymo lėšos'!I104+'savivaldybės biudžetas'!I104</f>
        <v>0</v>
      </c>
      <c r="J104" s="154">
        <f>'tėvų įnašai'!J104+nuoma!J104+pavėžėjimas!J104+'už paslaugas'!J104+'atlyginimų didinimui'!J104+'nemokamas maitinimas'!J104+'ugdymo lėšos'!J104+'savivaldybės biudžetas'!J104</f>
        <v>0</v>
      </c>
      <c r="K104" s="154">
        <f>'tėvų įnašai'!K104+nuoma!K104+pavėžėjimas!K104+'už paslaugas'!K104+'atlyginimų didinimui'!K104+'nemokamas maitinimas'!K104+'ugdymo lėšos'!K104+'savivaldybės biudžetas'!K104</f>
        <v>0</v>
      </c>
      <c r="L104" s="154">
        <f>'tėvų įnašai'!L104+nuoma!L104+pavėžėjimas!L104+'už paslaugas'!L104+'atlyginimų didinimui'!L104+'nemokamas maitinimas'!L104+'ugdymo lėšos'!L104+'savivaldybės biudžetas'!L104</f>
        <v>0</v>
      </c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4">
        <f>'tėvų įnašai'!I105+nuoma!I105+pavėžėjimas!I105+'už paslaugas'!I105+'atlyginimų didinimui'!I105+'nemokamas maitinimas'!I105+'ugdymo lėšos'!I105+'savivaldybės biudžetas'!I105</f>
        <v>0</v>
      </c>
      <c r="J105" s="154">
        <f>'tėvų įnašai'!J105+nuoma!J105+pavėžėjimas!J105+'už paslaugas'!J105+'atlyginimų didinimui'!J105+'nemokamas maitinimas'!J105+'ugdymo lėšos'!J105+'savivaldybės biudžetas'!J105</f>
        <v>0</v>
      </c>
      <c r="K105" s="154">
        <f>'tėvų įnašai'!K105+nuoma!K105+pavėžėjimas!K105+'už paslaugas'!K105+'atlyginimų didinimui'!K105+'nemokamas maitinimas'!K105+'ugdymo lėšos'!K105+'savivaldybės biudžetas'!K105</f>
        <v>0</v>
      </c>
      <c r="L105" s="154">
        <f>'tėvų įnašai'!L105+nuoma!L105+pavėžėjimas!L105+'už paslaugas'!L105+'atlyginimų didinimui'!L105+'nemokamas maitinimas'!L105+'ugdymo lėšos'!L105+'savivaldybės biudžetas'!L105</f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4">
        <f>'tėvų įnašai'!I106+nuoma!I106+pavėžėjimas!I106+'už paslaugas'!I106+'atlyginimų didinimui'!I106+'nemokamas maitinimas'!I106+'ugdymo lėšos'!I106+'savivaldybės biudžetas'!I106</f>
        <v>0</v>
      </c>
      <c r="J106" s="154">
        <f>'tėvų įnašai'!J106+nuoma!J106+pavėžėjimas!J106+'už paslaugas'!J106+'atlyginimų didinimui'!J106+'nemokamas maitinimas'!J106+'ugdymo lėšos'!J106+'savivaldybės biudžetas'!J106</f>
        <v>0</v>
      </c>
      <c r="K106" s="154">
        <f>'tėvų įnašai'!K106+nuoma!K106+pavėžėjimas!K106+'už paslaugas'!K106+'atlyginimų didinimui'!K106+'nemokamas maitinimas'!K106+'ugdymo lėšos'!K106+'savivaldybės biudžetas'!K106</f>
        <v>0</v>
      </c>
      <c r="L106" s="154">
        <f>'tėvų įnašai'!L106+nuoma!L106+pavėžėjimas!L106+'už paslaugas'!L106+'atlyginimų didinimui'!L106+'nemokamas maitinimas'!L106+'ugdymo lėšos'!L106+'savivaldybės biudžetas'!L106</f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54">
        <f>'tėvų įnašai'!I107+nuoma!I107+pavėžėjimas!I107+'už paslaugas'!I107+'atlyginimų didinimui'!I107+'nemokamas maitinimas'!I107+'ugdymo lėšos'!I107+'savivaldybės biudžetas'!I107</f>
        <v>0</v>
      </c>
      <c r="J107" s="154">
        <f>'tėvų įnašai'!J107+nuoma!J107+pavėžėjimas!J107+'už paslaugas'!J107+'atlyginimų didinimui'!J107+'nemokamas maitinimas'!J107+'ugdymo lėšos'!J107+'savivaldybės biudžetas'!J107</f>
        <v>0</v>
      </c>
      <c r="K107" s="154">
        <f>'tėvų įnašai'!K107+nuoma!K107+pavėžėjimas!K107+'už paslaugas'!K107+'atlyginimų didinimui'!K107+'nemokamas maitinimas'!K107+'ugdymo lėšos'!K107+'savivaldybės biudžetas'!K107</f>
        <v>0</v>
      </c>
      <c r="L107" s="154">
        <f>'tėvų įnašai'!L107+nuoma!L107+pavėžėjimas!L107+'už paslaugas'!L107+'atlyginimų didinimui'!L107+'nemokamas maitinimas'!L107+'ugdymo lėšos'!L107+'savivaldybės biudžetas'!L107</f>
        <v>0</v>
      </c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54">
        <f>'tėvų įnašai'!I108+nuoma!I108+pavėžėjimas!I108+'už paslaugas'!I108+'atlyginimų didinimui'!I108+'nemokamas maitinimas'!I108+'ugdymo lėšos'!I108+'savivaldybės biudžetas'!I108</f>
        <v>0</v>
      </c>
      <c r="J108" s="154">
        <f>'tėvų įnašai'!J108+nuoma!J108+pavėžėjimas!J108+'už paslaugas'!J108+'atlyginimų didinimui'!J108+'nemokamas maitinimas'!J108+'ugdymo lėšos'!J108+'savivaldybės biudžetas'!J108</f>
        <v>0</v>
      </c>
      <c r="K108" s="154">
        <f>'tėvų įnašai'!K108+nuoma!K108+pavėžėjimas!K108+'už paslaugas'!K108+'atlyginimų didinimui'!K108+'nemokamas maitinimas'!K108+'ugdymo lėšos'!K108+'savivaldybės biudžetas'!K108</f>
        <v>0</v>
      </c>
      <c r="L108" s="154">
        <f>'tėvų įnašai'!L108+nuoma!L108+pavėžėjimas!L108+'už paslaugas'!L108+'atlyginimų didinimui'!L108+'nemokamas maitinimas'!L108+'ugdymo lėšos'!L108+'savivaldybės biudžetas'!L108</f>
        <v>0</v>
      </c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54">
        <f>'tėvų įnašai'!I109+nuoma!I109+pavėžėjimas!I109+'už paslaugas'!I109+'atlyginimų didinimui'!I109+'nemokamas maitinimas'!I109+'ugdymo lėšos'!I109+'savivaldybės biudžetas'!I109</f>
        <v>0</v>
      </c>
      <c r="J109" s="154">
        <f>'tėvų įnašai'!J109+nuoma!J109+pavėžėjimas!J109+'už paslaugas'!J109+'atlyginimų didinimui'!J109+'nemokamas maitinimas'!J109+'ugdymo lėšos'!J109+'savivaldybės biudžetas'!J109</f>
        <v>0</v>
      </c>
      <c r="K109" s="154">
        <f>'tėvų įnašai'!K109+nuoma!K109+pavėžėjimas!K109+'už paslaugas'!K109+'atlyginimų didinimui'!K109+'nemokamas maitinimas'!K109+'ugdymo lėšos'!K109+'savivaldybės biudžetas'!K109</f>
        <v>0</v>
      </c>
      <c r="L109" s="154">
        <f>'tėvų įnašai'!L109+nuoma!L109+pavėžėjimas!L109+'už paslaugas'!L109+'atlyginimų didinimui'!L109+'nemokamas maitinimas'!L109+'ugdymo lėšos'!L109+'savivaldybės biudžetas'!L109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4">
        <f>'tėvų įnašai'!I110+nuoma!I110+pavėžėjimas!I110+'už paslaugas'!I110+'atlyginimų didinimui'!I110+'nemokamas maitinimas'!I110+'ugdymo lėšos'!I110+'savivaldybės biudžetas'!I110</f>
        <v>0</v>
      </c>
      <c r="J110" s="154">
        <f>'tėvų įnašai'!J110+nuoma!J110+pavėžėjimas!J110+'už paslaugas'!J110+'atlyginimų didinimui'!J110+'nemokamas maitinimas'!J110+'ugdymo lėšos'!J110+'savivaldybės biudžetas'!J110</f>
        <v>0</v>
      </c>
      <c r="K110" s="154">
        <f>'tėvų įnašai'!K110+nuoma!K110+pavėžėjimas!K110+'už paslaugas'!K110+'atlyginimų didinimui'!K110+'nemokamas maitinimas'!K110+'ugdymo lėšos'!K110+'savivaldybės biudžetas'!K110</f>
        <v>0</v>
      </c>
      <c r="L110" s="154">
        <f>'tėvų įnašai'!L110+nuoma!L110+pavėžėjimas!L110+'už paslaugas'!L110+'atlyginimų didinimui'!L110+'nemokamas maitinimas'!L110+'ugdymo lėšos'!L110+'savivaldybės biudžetas'!L110</f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54">
        <f>'tėvų įnašai'!I111+nuoma!I111+pavėžėjimas!I111+'už paslaugas'!I111+'atlyginimų didinimui'!I111+'nemokamas maitinimas'!I111+'ugdymo lėšos'!I111+'savivaldybės biudžetas'!I111</f>
        <v>0</v>
      </c>
      <c r="J111" s="154">
        <f>'tėvų įnašai'!J111+nuoma!J111+pavėžėjimas!J111+'už paslaugas'!J111+'atlyginimų didinimui'!J111+'nemokamas maitinimas'!J111+'ugdymo lėšos'!J111+'savivaldybės biudžetas'!J111</f>
        <v>0</v>
      </c>
      <c r="K111" s="154">
        <f>'tėvų įnašai'!K111+nuoma!K111+pavėžėjimas!K111+'už paslaugas'!K111+'atlyginimų didinimui'!K111+'nemokamas maitinimas'!K111+'ugdymo lėšos'!K111+'savivaldybės biudžetas'!K111</f>
        <v>0</v>
      </c>
      <c r="L111" s="154">
        <f>'tėvų įnašai'!L111+nuoma!L111+pavėžėjimas!L111+'už paslaugas'!L111+'atlyginimų didinimui'!L111+'nemokamas maitinimas'!L111+'ugdymo lėšos'!L111+'savivaldybės biudžetas'!L111</f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54">
        <f>'tėvų įnašai'!I112+nuoma!I112+pavėžėjimas!I112+'už paslaugas'!I112+'atlyginimų didinimui'!I112+'nemokamas maitinimas'!I112+'ugdymo lėšos'!I112+'savivaldybės biudžetas'!I112</f>
        <v>0</v>
      </c>
      <c r="J112" s="154">
        <f>'tėvų įnašai'!J112+nuoma!J112+pavėžėjimas!J112+'už paslaugas'!J112+'atlyginimų didinimui'!J112+'nemokamas maitinimas'!J112+'ugdymo lėšos'!J112+'savivaldybės biudžetas'!J112</f>
        <v>0</v>
      </c>
      <c r="K112" s="154">
        <f>'tėvų įnašai'!K112+nuoma!K112+pavėžėjimas!K112+'už paslaugas'!K112+'atlyginimų didinimui'!K112+'nemokamas maitinimas'!K112+'ugdymo lėšos'!K112+'savivaldybės biudžetas'!K112</f>
        <v>0</v>
      </c>
      <c r="L112" s="154">
        <f>'tėvų įnašai'!L112+nuoma!L112+pavėžėjimas!L112+'už paslaugas'!L112+'atlyginimų didinimui'!L112+'nemokamas maitinimas'!L112+'ugdymo lėšos'!L112+'savivaldybės biudžetas'!L112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154">
        <f>'tėvų įnašai'!I113+nuoma!I113+pavėžėjimas!I113+'už paslaugas'!I113+'atlyginimų didinimui'!I113+'nemokamas maitinimas'!I113+'ugdymo lėšos'!I113+'savivaldybės biudžetas'!I113</f>
        <v>0</v>
      </c>
      <c r="J113" s="154">
        <f>'tėvų įnašai'!J113+nuoma!J113+pavėžėjimas!J113+'už paslaugas'!J113+'atlyginimų didinimui'!J113+'nemokamas maitinimas'!J113+'ugdymo lėšos'!J113+'savivaldybės biudžetas'!J113</f>
        <v>0</v>
      </c>
      <c r="K113" s="154">
        <f>'tėvų įnašai'!K113+nuoma!K113+pavėžėjimas!K113+'už paslaugas'!K113+'atlyginimų didinimui'!K113+'nemokamas maitinimas'!K113+'ugdymo lėšos'!K113+'savivaldybės biudžetas'!K113</f>
        <v>0</v>
      </c>
      <c r="L113" s="154">
        <f>'tėvų įnašai'!L113+nuoma!L113+pavėžėjimas!L113+'už paslaugas'!L113+'atlyginimų didinimui'!L113+'nemokamas maitinimas'!L113+'ugdymo lėšos'!L113+'savivaldybės biudžetas'!L113</f>
        <v>0</v>
      </c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>
        <f>'tėvų įnašai'!I114+nuoma!I114+pavėžėjimas!I114+'už paslaugas'!I114+'atlyginimų didinimui'!I114+'nemokamas maitinimas'!I114+'ugdymo lėšos'!I114+'savivaldybės biudžetas'!I114</f>
        <v>0</v>
      </c>
      <c r="J114" s="154">
        <f>'tėvų įnašai'!J114+nuoma!J114+pavėžėjimas!J114+'už paslaugas'!J114+'atlyginimų didinimui'!J114+'nemokamas maitinimas'!J114+'ugdymo lėšos'!J114+'savivaldybės biudžetas'!J114</f>
        <v>0</v>
      </c>
      <c r="K114" s="154">
        <f>'tėvų įnašai'!K114+nuoma!K114+pavėžėjimas!K114+'už paslaugas'!K114+'atlyginimų didinimui'!K114+'nemokamas maitinimas'!K114+'ugdymo lėšos'!K114+'savivaldybės biudžetas'!K114</f>
        <v>0</v>
      </c>
      <c r="L114" s="154">
        <f>'tėvų įnašai'!L114+nuoma!L114+pavėžėjimas!L114+'už paslaugas'!L114+'atlyginimų didinimui'!L114+'nemokamas maitinimas'!L114+'ugdymo lėšos'!L114+'savivaldybės biudžetas'!L114</f>
        <v>0</v>
      </c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54">
        <f>'tėvų įnašai'!I115+nuoma!I115+pavėžėjimas!I115+'už paslaugas'!I115+'atlyginimų didinimui'!I115+'nemokamas maitinimas'!I115+'ugdymo lėšos'!I115+'savivaldybės biudžetas'!I115</f>
        <v>0</v>
      </c>
      <c r="J115" s="154">
        <f>'tėvų įnašai'!J115+nuoma!J115+pavėžėjimas!J115+'už paslaugas'!J115+'atlyginimų didinimui'!J115+'nemokamas maitinimas'!J115+'ugdymo lėšos'!J115+'savivaldybės biudžetas'!J115</f>
        <v>0</v>
      </c>
      <c r="K115" s="154">
        <f>'tėvų įnašai'!K115+nuoma!K115+pavėžėjimas!K115+'už paslaugas'!K115+'atlyginimų didinimui'!K115+'nemokamas maitinimas'!K115+'ugdymo lėšos'!K115+'savivaldybės biudžetas'!K115</f>
        <v>0</v>
      </c>
      <c r="L115" s="154">
        <f>'tėvų įnašai'!L115+nuoma!L115+pavėžėjimas!L115+'už paslaugas'!L115+'atlyginimų didinimui'!L115+'nemokamas maitinimas'!L115+'ugdymo lėšos'!L115+'savivaldybės biudžetas'!L115</f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54">
        <f>'tėvų įnašai'!I116+nuoma!I116+pavėžėjimas!I116+'už paslaugas'!I116+'atlyginimų didinimui'!I116+'nemokamas maitinimas'!I116+'ugdymo lėšos'!I116+'savivaldybės biudžetas'!I116</f>
        <v>0</v>
      </c>
      <c r="J116" s="154">
        <f>'tėvų įnašai'!J116+nuoma!J116+pavėžėjimas!J116+'už paslaugas'!J116+'atlyginimų didinimui'!J116+'nemokamas maitinimas'!J116+'ugdymo lėšos'!J116+'savivaldybės biudžetas'!J116</f>
        <v>0</v>
      </c>
      <c r="K116" s="154">
        <f>'tėvų įnašai'!K116+nuoma!K116+pavėžėjimas!K116+'už paslaugas'!K116+'atlyginimų didinimui'!K116+'nemokamas maitinimas'!K116+'ugdymo lėšos'!K116+'savivaldybės biudžetas'!K116</f>
        <v>0</v>
      </c>
      <c r="L116" s="154">
        <f>'tėvų įnašai'!L116+nuoma!L116+pavėžėjimas!L116+'už paslaugas'!L116+'atlyginimų didinimui'!L116+'nemokamas maitinimas'!L116+'ugdymo lėšos'!L116+'savivaldybės biudžetas'!L116</f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4">
        <f>'tėvų įnašai'!I117+nuoma!I117+pavėžėjimas!I117+'už paslaugas'!I117+'atlyginimų didinimui'!I117+'nemokamas maitinimas'!I117+'ugdymo lėšos'!I117+'savivaldybės biudžetas'!I117</f>
        <v>0</v>
      </c>
      <c r="J117" s="154">
        <f>'tėvų įnašai'!J117+nuoma!J117+pavėžėjimas!J117+'už paslaugas'!J117+'atlyginimų didinimui'!J117+'nemokamas maitinimas'!J117+'ugdymo lėšos'!J117+'savivaldybės biudžetas'!J117</f>
        <v>0</v>
      </c>
      <c r="K117" s="154">
        <f>'tėvų įnašai'!K117+nuoma!K117+pavėžėjimas!K117+'už paslaugas'!K117+'atlyginimų didinimui'!K117+'nemokamas maitinimas'!K117+'ugdymo lėšos'!K117+'savivaldybės biudžetas'!K117</f>
        <v>0</v>
      </c>
      <c r="L117" s="154">
        <f>'tėvų įnašai'!L117+nuoma!L117+pavėžėjimas!L117+'už paslaugas'!L117+'atlyginimų didinimui'!L117+'nemokamas maitinimas'!L117+'ugdymo lėšos'!L117+'savivaldybės biudžetas'!L117</f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54">
        <f>'tėvų įnašai'!I118+nuoma!I118+pavėžėjimas!I118+'už paslaugas'!I118+'atlyginimų didinimui'!I118+'nemokamas maitinimas'!I118+'ugdymo lėšos'!I118+'savivaldybės biudžetas'!I118</f>
        <v>0</v>
      </c>
      <c r="J118" s="154">
        <f>'tėvų įnašai'!J118+nuoma!J118+pavėžėjimas!J118+'už paslaugas'!J118+'atlyginimų didinimui'!J118+'nemokamas maitinimas'!J118+'ugdymo lėšos'!J118+'savivaldybės biudžetas'!J118</f>
        <v>0</v>
      </c>
      <c r="K118" s="154">
        <f>'tėvų įnašai'!K118+nuoma!K118+pavėžėjimas!K118+'už paslaugas'!K118+'atlyginimų didinimui'!K118+'nemokamas maitinimas'!K118+'ugdymo lėšos'!K118+'savivaldybės biudžetas'!K118</f>
        <v>0</v>
      </c>
      <c r="L118" s="154">
        <f>'tėvų įnašai'!L118+nuoma!L118+pavėžėjimas!L118+'už paslaugas'!L118+'atlyginimų didinimui'!L118+'nemokamas maitinimas'!L118+'ugdymo lėšos'!L118+'savivaldybės biudžetas'!L118</f>
        <v>0</v>
      </c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4">
        <f>'tėvų įnašai'!I119+nuoma!I119+pavėžėjimas!I119+'už paslaugas'!I119+'atlyginimų didinimui'!I119+'nemokamas maitinimas'!I119+'ugdymo lėšos'!I119+'savivaldybės biudžetas'!I119</f>
        <v>0</v>
      </c>
      <c r="J119" s="154">
        <f>'tėvų įnašai'!J119+nuoma!J119+pavėžėjimas!J119+'už paslaugas'!J119+'atlyginimų didinimui'!J119+'nemokamas maitinimas'!J119+'ugdymo lėšos'!J119+'savivaldybės biudžetas'!J119</f>
        <v>0</v>
      </c>
      <c r="K119" s="154">
        <f>'tėvų įnašai'!K119+nuoma!K119+pavėžėjimas!K119+'už paslaugas'!K119+'atlyginimų didinimui'!K119+'nemokamas maitinimas'!K119+'ugdymo lėšos'!K119+'savivaldybės biudžetas'!K119</f>
        <v>0</v>
      </c>
      <c r="L119" s="154">
        <f>'tėvų įnašai'!L119+nuoma!L119+pavėžėjimas!L119+'už paslaugas'!L119+'atlyginimų didinimui'!L119+'nemokamas maitinimas'!L119+'ugdymo lėšos'!L119+'savivaldybės biudžetas'!L119</f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54">
        <f>'tėvų įnašai'!I120+nuoma!I120+pavėžėjimas!I120+'už paslaugas'!I120+'atlyginimų didinimui'!I120+'nemokamas maitinimas'!I120+'ugdymo lėšos'!I120+'savivaldybės biudžetas'!I120</f>
        <v>0</v>
      </c>
      <c r="J120" s="154">
        <f>'tėvų įnašai'!J120+nuoma!J120+pavėžėjimas!J120+'už paslaugas'!J120+'atlyginimų didinimui'!J120+'nemokamas maitinimas'!J120+'ugdymo lėšos'!J120+'savivaldybės biudžetas'!J120</f>
        <v>0</v>
      </c>
      <c r="K120" s="154">
        <f>'tėvų įnašai'!K120+nuoma!K120+pavėžėjimas!K120+'už paslaugas'!K120+'atlyginimų didinimui'!K120+'nemokamas maitinimas'!K120+'ugdymo lėšos'!K120+'savivaldybės biudžetas'!K120</f>
        <v>0</v>
      </c>
      <c r="L120" s="154">
        <f>'tėvų įnašai'!L120+nuoma!L120+pavėžėjimas!L120+'už paslaugas'!L120+'atlyginimų didinimui'!L120+'nemokamas maitinimas'!L120+'ugdymo lėšos'!L120+'savivaldybės biudžetas'!L120</f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54">
        <f>'tėvų įnašai'!I121+nuoma!I121+pavėžėjimas!I121+'už paslaugas'!I121+'atlyginimų didinimui'!I121+'nemokamas maitinimas'!I121+'ugdymo lėšos'!I121+'savivaldybės biudžetas'!I121</f>
        <v>0</v>
      </c>
      <c r="J121" s="154">
        <f>'tėvų įnašai'!J121+nuoma!J121+pavėžėjimas!J121+'už paslaugas'!J121+'atlyginimų didinimui'!J121+'nemokamas maitinimas'!J121+'ugdymo lėšos'!J121+'savivaldybės biudžetas'!J121</f>
        <v>0</v>
      </c>
      <c r="K121" s="154">
        <f>'tėvų įnašai'!K121+nuoma!K121+pavėžėjimas!K121+'už paslaugas'!K121+'atlyginimų didinimui'!K121+'nemokamas maitinimas'!K121+'ugdymo lėšos'!K121+'savivaldybės biudžetas'!K121</f>
        <v>0</v>
      </c>
      <c r="L121" s="154">
        <f>'tėvų įnašai'!L121+nuoma!L121+pavėžėjimas!L121+'už paslaugas'!L121+'atlyginimų didinimui'!L121+'nemokamas maitinimas'!L121+'ugdymo lėšos'!L121+'savivaldybės biudžetas'!L121</f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154">
        <f>'tėvų įnašai'!I122+nuoma!I122+pavėžėjimas!I122+'už paslaugas'!I122+'atlyginimų didinimui'!I122+'nemokamas maitinimas'!I122+'ugdymo lėšos'!I122+'savivaldybės biudžetas'!I122</f>
        <v>0</v>
      </c>
      <c r="J122" s="154">
        <f>'tėvų įnašai'!J122+nuoma!J122+pavėžėjimas!J122+'už paslaugas'!J122+'atlyginimų didinimui'!J122+'nemokamas maitinimas'!J122+'ugdymo lėšos'!J122+'savivaldybės biudžetas'!J122</f>
        <v>0</v>
      </c>
      <c r="K122" s="154">
        <f>'tėvų įnašai'!K122+nuoma!K122+pavėžėjimas!K122+'už paslaugas'!K122+'atlyginimų didinimui'!K122+'nemokamas maitinimas'!K122+'ugdymo lėšos'!K122+'savivaldybės biudžetas'!K122</f>
        <v>0</v>
      </c>
      <c r="L122" s="154">
        <f>'tėvų įnašai'!L122+nuoma!L122+pavėžėjimas!L122+'už paslaugas'!L122+'atlyginimų didinimui'!L122+'nemokamas maitinimas'!L122+'ugdymo lėšos'!L122+'savivaldybės biudžetas'!L122</f>
        <v>0</v>
      </c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4">
        <f>'tėvų įnašai'!I123+nuoma!I123+pavėžėjimas!I123+'už paslaugas'!I123+'atlyginimų didinimui'!I123+'nemokamas maitinimas'!I123+'ugdymo lėšos'!I123+'savivaldybės biudžetas'!I123</f>
        <v>0</v>
      </c>
      <c r="J123" s="154">
        <f>'tėvų įnašai'!J123+nuoma!J123+pavėžėjimas!J123+'už paslaugas'!J123+'atlyginimų didinimui'!J123+'nemokamas maitinimas'!J123+'ugdymo lėšos'!J123+'savivaldybės biudžetas'!J123</f>
        <v>0</v>
      </c>
      <c r="K123" s="154">
        <f>'tėvų įnašai'!K123+nuoma!K123+pavėžėjimas!K123+'už paslaugas'!K123+'atlyginimų didinimui'!K123+'nemokamas maitinimas'!K123+'ugdymo lėšos'!K123+'savivaldybės biudžetas'!K123</f>
        <v>0</v>
      </c>
      <c r="L123" s="154">
        <f>'tėvų įnašai'!L123+nuoma!L123+pavėžėjimas!L123+'už paslaugas'!L123+'atlyginimų didinimui'!L123+'nemokamas maitinimas'!L123+'ugdymo lėšos'!L123+'savivaldybės biudžetas'!L123</f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54">
        <f>'tėvų įnašai'!I124+nuoma!I124+pavėžėjimas!I124+'už paslaugas'!I124+'atlyginimų didinimui'!I124+'nemokamas maitinimas'!I124+'ugdymo lėšos'!I124+'savivaldybės biudžetas'!I124</f>
        <v>0</v>
      </c>
      <c r="J124" s="154">
        <f>'tėvų įnašai'!J124+nuoma!J124+pavėžėjimas!J124+'už paslaugas'!J124+'atlyginimų didinimui'!J124+'nemokamas maitinimas'!J124+'ugdymo lėšos'!J124+'savivaldybės biudžetas'!J124</f>
        <v>0</v>
      </c>
      <c r="K124" s="154">
        <f>'tėvų įnašai'!K124+nuoma!K124+pavėžėjimas!K124+'už paslaugas'!K124+'atlyginimų didinimui'!K124+'nemokamas maitinimas'!K124+'ugdymo lėšos'!K124+'savivaldybės biudžetas'!K124</f>
        <v>0</v>
      </c>
      <c r="L124" s="154">
        <f>'tėvų įnašai'!L124+nuoma!L124+pavėžėjimas!L124+'už paslaugas'!L124+'atlyginimų didinimui'!L124+'nemokamas maitinimas'!L124+'ugdymo lėšos'!L124+'savivaldybės biudžetas'!L124</f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54">
        <f>'tėvų įnašai'!I125+nuoma!I125+pavėžėjimas!I125+'už paslaugas'!I125+'atlyginimų didinimui'!I125+'nemokamas maitinimas'!I125+'ugdymo lėšos'!I125+'savivaldybės biudžetas'!I125</f>
        <v>0</v>
      </c>
      <c r="J125" s="154">
        <f>'tėvų įnašai'!J125+nuoma!J125+pavėžėjimas!J125+'už paslaugas'!J125+'atlyginimų didinimui'!J125+'nemokamas maitinimas'!J125+'ugdymo lėšos'!J125+'savivaldybės biudžetas'!J125</f>
        <v>0</v>
      </c>
      <c r="K125" s="154">
        <f>'tėvų įnašai'!K125+nuoma!K125+pavėžėjimas!K125+'už paslaugas'!K125+'atlyginimų didinimui'!K125+'nemokamas maitinimas'!K125+'ugdymo lėšos'!K125+'savivaldybės biudžetas'!K125</f>
        <v>0</v>
      </c>
      <c r="L125" s="154">
        <f>'tėvų įnašai'!L125+nuoma!L125+pavėžėjimas!L125+'už paslaugas'!L125+'atlyginimų didinimui'!L125+'nemokamas maitinimas'!L125+'ugdymo lėšos'!L125+'savivaldybės biudžetas'!L125</f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154">
        <f>'tėvų įnašai'!I126+nuoma!I126+pavėžėjimas!I126+'už paslaugas'!I126+'atlyginimų didinimui'!I126+'nemokamas maitinimas'!I126+'ugdymo lėšos'!I126+'savivaldybės biudžetas'!I126</f>
        <v>0</v>
      </c>
      <c r="J126" s="154">
        <f>'tėvų įnašai'!J126+nuoma!J126+pavėžėjimas!J126+'už paslaugas'!J126+'atlyginimų didinimui'!J126+'nemokamas maitinimas'!J126+'ugdymo lėšos'!J126+'savivaldybės biudžetas'!J126</f>
        <v>0</v>
      </c>
      <c r="K126" s="154">
        <f>'tėvų įnašai'!K126+nuoma!K126+pavėžėjimas!K126+'už paslaugas'!K126+'atlyginimų didinimui'!K126+'nemokamas maitinimas'!K126+'ugdymo lėšos'!K126+'savivaldybės biudžetas'!K126</f>
        <v>0</v>
      </c>
      <c r="L126" s="154">
        <f>'tėvų įnašai'!L126+nuoma!L126+pavėžėjimas!L126+'už paslaugas'!L126+'atlyginimų didinimui'!L126+'nemokamas maitinimas'!L126+'ugdymo lėšos'!L126+'savivaldybės biudžetas'!L126</f>
        <v>0</v>
      </c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4">
        <f>'tėvų įnašai'!I127+nuoma!I127+pavėžėjimas!I127+'už paslaugas'!I127+'atlyginimų didinimui'!I127+'nemokamas maitinimas'!I127+'ugdymo lėšos'!I127+'savivaldybės biudžetas'!I127</f>
        <v>0</v>
      </c>
      <c r="J127" s="154">
        <f>'tėvų įnašai'!J127+nuoma!J127+pavėžėjimas!J127+'už paslaugas'!J127+'atlyginimų didinimui'!J127+'nemokamas maitinimas'!J127+'ugdymo lėšos'!J127+'savivaldybės biudžetas'!J127</f>
        <v>0</v>
      </c>
      <c r="K127" s="154">
        <f>'tėvų įnašai'!K127+nuoma!K127+pavėžėjimas!K127+'už paslaugas'!K127+'atlyginimų didinimui'!K127+'nemokamas maitinimas'!K127+'ugdymo lėšos'!K127+'savivaldybės biudžetas'!K127</f>
        <v>0</v>
      </c>
      <c r="L127" s="154">
        <f>'tėvų įnašai'!L127+nuoma!L127+pavėžėjimas!L127+'už paslaugas'!L127+'atlyginimų didinimui'!L127+'nemokamas maitinimas'!L127+'ugdymo lėšos'!L127+'savivaldybės biudžetas'!L127</f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54">
        <f>'tėvų įnašai'!I128+nuoma!I128+pavėžėjimas!I128+'už paslaugas'!I128+'atlyginimų didinimui'!I128+'nemokamas maitinimas'!I128+'ugdymo lėšos'!I128+'savivaldybės biudžetas'!I128</f>
        <v>0</v>
      </c>
      <c r="J128" s="154">
        <f>'tėvų įnašai'!J128+nuoma!J128+pavėžėjimas!J128+'už paslaugas'!J128+'atlyginimų didinimui'!J128+'nemokamas maitinimas'!J128+'ugdymo lėšos'!J128+'savivaldybės biudžetas'!J128</f>
        <v>0</v>
      </c>
      <c r="K128" s="154">
        <f>'tėvų įnašai'!K128+nuoma!K128+pavėžėjimas!K128+'už paslaugas'!K128+'atlyginimų didinimui'!K128+'nemokamas maitinimas'!K128+'ugdymo lėšos'!K128+'savivaldybės biudžetas'!K128</f>
        <v>0</v>
      </c>
      <c r="L128" s="154">
        <f>'tėvų įnašai'!L128+nuoma!L128+pavėžėjimas!L128+'už paslaugas'!L128+'atlyginimų didinimui'!L128+'nemokamas maitinimas'!L128+'ugdymo lėšos'!L128+'savivaldybės biudžetas'!L128</f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54">
        <f>'tėvų įnašai'!I129+nuoma!I129+pavėžėjimas!I129+'už paslaugas'!I129+'atlyginimų didinimui'!I129+'nemokamas maitinimas'!I129+'ugdymo lėšos'!I129+'savivaldybės biudžetas'!I129</f>
        <v>0</v>
      </c>
      <c r="J129" s="154">
        <f>'tėvų įnašai'!J129+nuoma!J129+pavėžėjimas!J129+'už paslaugas'!J129+'atlyginimų didinimui'!J129+'nemokamas maitinimas'!J129+'ugdymo lėšos'!J129+'savivaldybės biudžetas'!J129</f>
        <v>0</v>
      </c>
      <c r="K129" s="154">
        <f>'tėvų įnašai'!K129+nuoma!K129+pavėžėjimas!K129+'už paslaugas'!K129+'atlyginimų didinimui'!K129+'nemokamas maitinimas'!K129+'ugdymo lėšos'!K129+'savivaldybės biudžetas'!K129</f>
        <v>0</v>
      </c>
      <c r="L129" s="154">
        <f>'tėvų įnašai'!L129+nuoma!L129+pavėžėjimas!L129+'už paslaugas'!L129+'atlyginimų didinimui'!L129+'nemokamas maitinimas'!L129+'ugdymo lėšos'!L129+'savivaldybės biudžetas'!L129</f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154">
        <f>'tėvų įnašai'!I130+nuoma!I130+pavėžėjimas!I130+'už paslaugas'!I130+'atlyginimų didinimui'!I130+'nemokamas maitinimas'!I130+'ugdymo lėšos'!I130+'savivaldybės biudžetas'!I130</f>
        <v>0</v>
      </c>
      <c r="J130" s="154">
        <f>'tėvų įnašai'!J130+nuoma!J130+pavėžėjimas!J130+'už paslaugas'!J130+'atlyginimų didinimui'!J130+'nemokamas maitinimas'!J130+'ugdymo lėšos'!J130+'savivaldybės biudžetas'!J130</f>
        <v>0</v>
      </c>
      <c r="K130" s="154">
        <f>'tėvų įnašai'!K130+nuoma!K130+pavėžėjimas!K130+'už paslaugas'!K130+'atlyginimų didinimui'!K130+'nemokamas maitinimas'!K130+'ugdymo lėšos'!K130+'savivaldybės biudžetas'!K130</f>
        <v>0</v>
      </c>
      <c r="L130" s="154">
        <f>'tėvų įnašai'!L130+nuoma!L130+pavėžėjimas!L130+'už paslaugas'!L130+'atlyginimų didinimui'!L130+'nemokamas maitinimas'!L130+'ugdymo lėšos'!L130+'savivaldybės biudžetas'!L130</f>
        <v>0</v>
      </c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18900</v>
      </c>
      <c r="J131" s="234">
        <f>SUM(J132+J137+J145)</f>
        <v>5300</v>
      </c>
      <c r="K131" s="147">
        <f>SUM(K132+K137+K145)</f>
        <v>3147.26</v>
      </c>
      <c r="L131" s="148">
        <f>SUM(L132+L137+L145)</f>
        <v>3186.13</v>
      </c>
      <c r="M131" s="6"/>
      <c r="N131" s="6"/>
      <c r="O131" s="6"/>
      <c r="P131" s="6"/>
      <c r="Q131" s="6"/>
    </row>
    <row r="132" spans="1:17" ht="0.75" hidden="1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4">J133</f>
        <v>0</v>
      </c>
      <c r="K132" s="147">
        <f t="shared" si="4"/>
        <v>0</v>
      </c>
      <c r="L132" s="148">
        <f t="shared" si="4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4"/>
        <v>0</v>
      </c>
      <c r="K133" s="147">
        <f t="shared" si="4"/>
        <v>0</v>
      </c>
      <c r="L133" s="148">
        <f t="shared" si="4"/>
        <v>0</v>
      </c>
      <c r="M133" s="6"/>
      <c r="N133" s="6"/>
      <c r="O133" s="6"/>
      <c r="P133" s="6"/>
      <c r="Q133" s="6"/>
    </row>
    <row r="134" spans="1:17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54">
        <f>'tėvų įnašai'!I135+nuoma!I135+pavėžėjimas!I135+'už paslaugas'!I135+'atlyginimų didinimui'!I135+'nemokamas maitinimas'!I135+'ugdymo lėšos'!I135+'savivaldybės biudžetas'!I135</f>
        <v>0</v>
      </c>
      <c r="J135" s="154">
        <f>'tėvų įnašai'!J135+nuoma!J135+pavėžėjimas!J135+'už paslaugas'!J135+'atlyginimų didinimui'!J135+'nemokamas maitinimas'!J135+'ugdymo lėšos'!J135+'savivaldybės biudžetas'!J135</f>
        <v>0</v>
      </c>
      <c r="K135" s="154">
        <f>'tėvų įnašai'!K135+nuoma!K135+pavėžėjimas!K135+'už paslaugas'!K135+'atlyginimų didinimui'!K135+'nemokamas maitinimas'!K135+'ugdymo lėšos'!K135+'savivaldybės biudžetas'!K135</f>
        <v>0</v>
      </c>
      <c r="L135" s="154">
        <f>'tėvų įnašai'!L135+nuoma!L135+pavėžėjimas!L135+'už paslaugas'!L135+'atlyginimų didinimui'!L135+'nemokamas maitinimas'!L135+'ugdymo lėšos'!L135+'savivaldybės biudžetas'!L135</f>
        <v>0</v>
      </c>
      <c r="M135" s="6"/>
      <c r="N135" s="6"/>
      <c r="O135" s="6"/>
      <c r="P135" s="6"/>
      <c r="Q135" s="6"/>
    </row>
    <row r="136" spans="1:17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154">
        <f>'tėvų įnašai'!I136+nuoma!I136+pavėžėjimas!I136+'už paslaugas'!I136+'atlyginimų didinimui'!I136+'nemokamas maitinimas'!I136+'ugdymo lėšos'!I136+'savivaldybės biudžetas'!I136</f>
        <v>0</v>
      </c>
      <c r="J136" s="154">
        <f>'tėvų įnašai'!J136+nuoma!J136+pavėžėjimas!J136+'už paslaugas'!J136+'atlyginimų didinimui'!J136+'nemokamas maitinimas'!J136+'ugdymo lėšos'!J136+'savivaldybės biudžetas'!J136</f>
        <v>0</v>
      </c>
      <c r="K136" s="154">
        <f>'tėvų įnašai'!K136+nuoma!K136+pavėžėjimas!K136+'už paslaugas'!K136+'atlyginimų didinimui'!K136+'nemokamas maitinimas'!K136+'ugdymo lėšos'!K136+'savivaldybės biudžetas'!K136</f>
        <v>0</v>
      </c>
      <c r="L136" s="154">
        <f>'tėvų įnašai'!L136+nuoma!L136+pavėžėjimas!L136+'už paslaugas'!L136+'atlyginimų didinimui'!L136+'nemokamas maitinimas'!L136+'ugdymo lėšos'!L136+'savivaldybės biudžetas'!L136</f>
        <v>0</v>
      </c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16400</v>
      </c>
      <c r="J137" s="237">
        <f t="shared" ref="J137:L138" si="5">J138</f>
        <v>4200</v>
      </c>
      <c r="K137" s="156">
        <f t="shared" si="5"/>
        <v>2348.34</v>
      </c>
      <c r="L137" s="151">
        <f t="shared" si="5"/>
        <v>2348.34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16400</v>
      </c>
      <c r="J138" s="234">
        <f t="shared" si="5"/>
        <v>4200</v>
      </c>
      <c r="K138" s="147">
        <f t="shared" si="5"/>
        <v>2348.34</v>
      </c>
      <c r="L138" s="148">
        <f t="shared" si="5"/>
        <v>2348.34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16400</v>
      </c>
      <c r="J139" s="234">
        <f>SUM(J140:J141)</f>
        <v>4200</v>
      </c>
      <c r="K139" s="147">
        <f>SUM(K140:K141)</f>
        <v>2348.34</v>
      </c>
      <c r="L139" s="148">
        <f>SUM(L140:L141)</f>
        <v>2348.34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154">
        <f>'tėvų įnašai'!I140+nuoma!I140+pavėžėjimas!I140+'už paslaugas'!I140+'atlyginimų didinimui'!I140+'nemokamas maitinimas'!I140+'ugdymo lėšos'!I140+'savivaldybės biudžetas'!I140</f>
        <v>0</v>
      </c>
      <c r="J140" s="154">
        <f>'tėvų įnašai'!J140+nuoma!J140+pavėžėjimas!J140+'už paslaugas'!J140+'atlyginimų didinimui'!J140+'nemokamas maitinimas'!J140+'ugdymo lėšos'!J140+'savivaldybės biudžetas'!J140</f>
        <v>0</v>
      </c>
      <c r="K140" s="154">
        <f>'tėvų įnašai'!K140+nuoma!K140+pavėžėjimas!K140+'už paslaugas'!K140+'atlyginimų didinimui'!K140+'nemokamas maitinimas'!K140+'ugdymo lėšos'!K140+'savivaldybės biudžetas'!K140</f>
        <v>0</v>
      </c>
      <c r="L140" s="154">
        <f>'tėvų įnašai'!L140+nuoma!L140+pavėžėjimas!L140+'už paslaugas'!L140+'atlyginimų didinimui'!L140+'nemokamas maitinimas'!L140+'ugdymo lėšos'!L140+'savivaldybės biudžetas'!L140</f>
        <v>0</v>
      </c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54">
        <f>'tėvų įnašai'!I141+nuoma!I141+pavėžėjimas!I141+'už paslaugas'!I141+'atlyginimų didinimui'!I141+'nemokamas maitinimas'!I141+'ugdymo lėšos'!I141+'savivaldybės biudžetas'!I141</f>
        <v>16400</v>
      </c>
      <c r="J141" s="154">
        <f>'tėvų įnašai'!J141+nuoma!J141+pavėžėjimas!J141+'už paslaugas'!J141+'atlyginimų didinimui'!J141+'nemokamas maitinimas'!J141+'ugdymo lėšos'!J141+'savivaldybės biudžetas'!J141</f>
        <v>4200</v>
      </c>
      <c r="K141" s="154">
        <f>'tėvų įnašai'!K141+nuoma!K141+pavėžėjimas!K141+'už paslaugas'!K141+'atlyginimų didinimui'!K141+'nemokamas maitinimas'!K141+'ugdymo lėšos'!K141+'savivaldybės biudžetas'!K141</f>
        <v>2348.34</v>
      </c>
      <c r="L141" s="154">
        <f>'tėvų įnašai'!L141+nuoma!L141+pavėžėjimas!L141+'už paslaugas'!L141+'atlyginimų didinimui'!L141+'nemokamas maitinimas'!L141+'ugdymo lėšos'!L141+'savivaldybės biudžetas'!L141</f>
        <v>2348.34</v>
      </c>
      <c r="M141" s="154" t="e">
        <f>'tėvų įnašai'!M141+nuoma!M141+pavėžėjimas!M141+'už paslaugas'!M141+#REF!+#REF!+'atlyginimų didinimui'!M141+'nemokamas maitinimas'!M141+'ugdymo lėšos'!M141+'savivaldybės biudžetas'!N141</f>
        <v>#REF!</v>
      </c>
      <c r="N141" s="154" t="e">
        <f>'tėvų įnašai'!N141+nuoma!N141+pavėžėjimas!N141+'už paslaugas'!N141+#REF!+#REF!+'atlyginimų didinimui'!N141+'nemokamas maitinimas'!N141+'ugdymo lėšos'!N141+'savivaldybės biudžetas'!O141</f>
        <v>#REF!</v>
      </c>
      <c r="O141" s="154" t="e">
        <f>'tėvų įnašai'!O141+nuoma!O141+pavėžėjimas!O141+'už paslaugas'!O141+#REF!+#REF!+'atlyginimų didinimui'!O141+'nemokamas maitinimas'!O141+'ugdymo lėšos'!O141+'savivaldybės biudžetas'!P141</f>
        <v>#REF!</v>
      </c>
      <c r="P141" s="154" t="e">
        <f>'tėvų įnašai'!P141+nuoma!P141+pavėžėjimas!P141+'už paslaugas'!P141+#REF!+#REF!+'atlyginimų didinimui'!P141+'nemokamas maitinimas'!P141+'ugdymo lėšos'!P141+'savivaldybės biudžetas'!Q141</f>
        <v>#REF!</v>
      </c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6">J143</f>
        <v>0</v>
      </c>
      <c r="K142" s="147">
        <f t="shared" si="6"/>
        <v>0</v>
      </c>
      <c r="L142" s="147">
        <f t="shared" si="6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7">SUM(J144)</f>
        <v>0</v>
      </c>
      <c r="K143" s="147">
        <f t="shared" si="7"/>
        <v>0</v>
      </c>
      <c r="L143" s="147">
        <f t="shared" si="7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2500</v>
      </c>
      <c r="J145" s="234">
        <f t="shared" ref="J145:L146" si="8">J146</f>
        <v>1100</v>
      </c>
      <c r="K145" s="147">
        <f t="shared" si="8"/>
        <v>798.92000000000007</v>
      </c>
      <c r="L145" s="148">
        <f t="shared" si="8"/>
        <v>837.79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2500</v>
      </c>
      <c r="J146" s="239">
        <f t="shared" si="8"/>
        <v>1100</v>
      </c>
      <c r="K146" s="152">
        <f t="shared" si="8"/>
        <v>798.92000000000007</v>
      </c>
      <c r="L146" s="159">
        <f t="shared" si="8"/>
        <v>837.79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2500</v>
      </c>
      <c r="J147" s="234">
        <f>SUM(J148:J149)</f>
        <v>1100</v>
      </c>
      <c r="K147" s="147">
        <f>SUM(K148:K149)</f>
        <v>798.92000000000007</v>
      </c>
      <c r="L147" s="148">
        <f>SUM(L148:L149)</f>
        <v>837.79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154">
        <f>'tėvų įnašai'!I148+nuoma!I148+pavėžėjimas!I148+'už paslaugas'!I148+'atlyginimų didinimui'!I148+'nemokamas maitinimas'!I148+'ugdymo lėšos'!I148+'savivaldybės biudžetas'!I148</f>
        <v>2500</v>
      </c>
      <c r="J148" s="154">
        <f>'tėvų įnašai'!J148+nuoma!J148+pavėžėjimas!J148+'už paslaugas'!J148+'atlyginimų didinimui'!J148+'nemokamas maitinimas'!J148+'ugdymo lėšos'!J148+'savivaldybės biudžetas'!J148</f>
        <v>1100</v>
      </c>
      <c r="K148" s="154">
        <f>'tėvų įnašai'!K148+nuoma!K148+pavėžėjimas!K148+'už paslaugas'!K148+'atlyginimų didinimui'!K148+'nemokamas maitinimas'!K148+'ugdymo lėšos'!K148+'savivaldybės biudžetas'!K148</f>
        <v>798.92000000000007</v>
      </c>
      <c r="L148" s="154">
        <f>'tėvų įnašai'!L148+nuoma!L148+pavėžėjimas!L148+'už paslaugas'!L148+'atlyginimų didinimui'!L148+'nemokamas maitinimas'!L148+'ugdymo lėšos'!L148+'savivaldybės biudžetas'!L148</f>
        <v>837.79</v>
      </c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54">
        <f>'tėvų įnašai'!I149+nuoma!I149+pavėžėjimas!I149+'už paslaugas'!I149+'atlyginimų didinimui'!I149+'nemokamas maitinimas'!I149+'ugdymo lėšos'!I149+'savivaldybės biudžetas'!I149</f>
        <v>0</v>
      </c>
      <c r="J149" s="154">
        <f>'tėvų įnašai'!J149+nuoma!J149+pavėžėjimas!J149+'už paslaugas'!J149+'atlyginimų didinimui'!J149+'nemokamas maitinimas'!J149+'ugdymo lėšos'!J149+'savivaldybės biudžetas'!J149</f>
        <v>0</v>
      </c>
      <c r="K149" s="154">
        <f>'tėvų įnašai'!K149+nuoma!K149+pavėžėjimas!K149+'už paslaugas'!K149+'atlyginimų didinimui'!K149+'nemokamas maitinimas'!K149+'ugdymo lėšos'!K149+'savivaldybės biudžetas'!K149</f>
        <v>0</v>
      </c>
      <c r="L149" s="154">
        <f>'tėvų įnašai'!L149+nuoma!L149+pavėžėjimas!L149+'už paslaugas'!L149+'atlyginimų didinimui'!L149+'nemokamas maitinimas'!L149+'ugdymo lėšos'!L149+'savivaldybės biudžetas'!L149</f>
        <v>0</v>
      </c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9">SUM(J154:J156)</f>
        <v>0</v>
      </c>
      <c r="K153" s="155">
        <f t="shared" si="9"/>
        <v>0</v>
      </c>
      <c r="L153" s="155">
        <f t="shared" si="9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10">J158</f>
        <v>0</v>
      </c>
      <c r="K157" s="147">
        <f t="shared" si="10"/>
        <v>0</v>
      </c>
      <c r="L157" s="148">
        <f t="shared" si="10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10"/>
        <v>0</v>
      </c>
      <c r="K158" s="147">
        <f t="shared" si="10"/>
        <v>0</v>
      </c>
      <c r="L158" s="148">
        <f t="shared" si="10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11">J162</f>
        <v>0</v>
      </c>
      <c r="K161" s="147">
        <f t="shared" si="11"/>
        <v>0</v>
      </c>
      <c r="L161" s="148">
        <f t="shared" si="11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11"/>
        <v>0</v>
      </c>
      <c r="K162" s="155">
        <f t="shared" si="11"/>
        <v>0</v>
      </c>
      <c r="L162" s="153">
        <f t="shared" si="11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12">SUM(J166+J171)</f>
        <v>0</v>
      </c>
      <c r="K165" s="147">
        <f t="shared" si="12"/>
        <v>0</v>
      </c>
      <c r="L165" s="147">
        <f t="shared" si="12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13">J181</f>
        <v>0</v>
      </c>
      <c r="K180" s="148">
        <f t="shared" si="13"/>
        <v>0</v>
      </c>
      <c r="L180" s="148">
        <f t="shared" si="13"/>
        <v>0</v>
      </c>
      <c r="M180" s="6"/>
      <c r="N180" s="6"/>
      <c r="O180" s="6"/>
      <c r="P180" s="6"/>
      <c r="Q180" s="6"/>
    </row>
    <row r="181" spans="1:17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54">
        <f>'tėvų įnašai'!I186+nuoma!I186+pavėžėjimas!I186+'už paslaugas'!I186+'atlyginimų didinimui'!I186+'nemokamas maitinimas'!I186+'ugdymo lėšos'!I186+'savivaldybės biudžetas'!I186</f>
        <v>0</v>
      </c>
      <c r="J186" s="154">
        <f>'tėvų įnašai'!J186+nuoma!J186+pavėžėjimas!J186+'už paslaugas'!J186+'atlyginimų didinimui'!J186+'nemokamas maitinimas'!J186+'ugdymo lėšos'!J186+'savivaldybės biudžetas'!J186</f>
        <v>0</v>
      </c>
      <c r="K186" s="154">
        <f>'tėvų įnašai'!K186+nuoma!K186+pavėžėjimas!K186+'už paslaugas'!K186+'atlyginimų didinimui'!K186+'nemokamas maitinimas'!K186+'ugdymo lėšos'!K186+'savivaldybės biudžetas'!K186</f>
        <v>0</v>
      </c>
      <c r="L186" s="154">
        <f>'tėvų įnašai'!L186+nuoma!L186+pavėžėjimas!L186+'už paslaugas'!L186+'atlyginimų didinimui'!L186+'nemokamas maitinimas'!L186+'ugdymo lėšos'!L186+'savivaldybės biudžetas'!L186</f>
        <v>0</v>
      </c>
      <c r="M186" s="6"/>
      <c r="N186" s="6"/>
      <c r="O186" s="6"/>
      <c r="P186" s="6"/>
      <c r="Q186" s="6"/>
    </row>
    <row r="187" spans="1:17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SUM(I189:I192)</f>
        <v>0</v>
      </c>
      <c r="J188" s="148">
        <f t="shared" ref="J188:L188" si="14">SUM(J189:J192)</f>
        <v>0</v>
      </c>
      <c r="K188" s="148">
        <f t="shared" si="14"/>
        <v>0</v>
      </c>
      <c r="L188" s="148">
        <f t="shared" si="14"/>
        <v>0</v>
      </c>
      <c r="M188" s="6"/>
      <c r="N188" s="6"/>
      <c r="O188" s="6"/>
      <c r="P188" s="6"/>
      <c r="Q188" s="6"/>
    </row>
    <row r="189" spans="1:17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154">
        <f>'tėvų įnašai'!I192+nuoma!I192+pavėžėjimas!I192+'už paslaugas'!I192+'atlyginimų didinimui'!I192+'nemokamas maitinimas'!I192+'ugdymo lėšos'!I192+'savivaldybės biudžetas'!I192</f>
        <v>0</v>
      </c>
      <c r="J192" s="154">
        <f>'tėvų įnašai'!J192+nuoma!J192+pavėžėjimas!J192+'už paslaugas'!J192+'atlyginimų didinimui'!J192+'nemokamas maitinimas'!J192+'ugdymo lėšos'!J192+'savivaldybės biudžetas'!J192</f>
        <v>0</v>
      </c>
      <c r="K192" s="154">
        <f>'tėvų įnašai'!K192+nuoma!K192+pavėžėjimas!K192+'už paslaugas'!K192+'atlyginimų didinimui'!K192+'nemokamas maitinimas'!K192+'ugdymo lėšos'!K192+'savivaldybės biudžetas'!K192</f>
        <v>0</v>
      </c>
      <c r="L192" s="154">
        <f>'tėvų įnašai'!L192+nuoma!L192+pavėžėjimas!L192+'už paslaugas'!L192+'atlyginimų didinimui'!L192+'nemokamas maitinimas'!L192+'ugdymo lėšos'!L192+'savivaldybės biudžetas'!L192</f>
        <v>0</v>
      </c>
      <c r="M192" s="6"/>
      <c r="N192" s="6"/>
      <c r="O192" s="6"/>
      <c r="P192" s="6"/>
      <c r="Q192" s="6"/>
    </row>
    <row r="193" spans="1:17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15">J199</f>
        <v>0</v>
      </c>
      <c r="K198" s="147">
        <f t="shared" si="15"/>
        <v>0</v>
      </c>
      <c r="L198" s="148">
        <f t="shared" si="15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15"/>
        <v>0</v>
      </c>
      <c r="K199" s="147">
        <f t="shared" si="15"/>
        <v>0</v>
      </c>
      <c r="L199" s="147">
        <f t="shared" si="15"/>
        <v>0</v>
      </c>
      <c r="M199" s="6"/>
      <c r="N199" s="6"/>
      <c r="O199" s="6"/>
      <c r="P199" s="6"/>
      <c r="Q199" s="6"/>
    </row>
    <row r="200" spans="1:17" ht="24" customHeight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>
        <f>'tėvų įnašai'!I200+nuoma!I200+pavėžėjimas!I200+'už paslaugas'!I200+'atlyginimų didinimui'!I200+'nemokamas maitinimas'!I200+'ugdymo lėšos'!I200+'savivaldybės biudžetas'!I200</f>
        <v>0</v>
      </c>
      <c r="J200" s="154">
        <f>'tėvų įnašai'!J200+nuoma!J200+pavėžėjimas!J200+'už paslaugas'!J200+'atlyginimų didinimui'!J200+'nemokamas maitinimas'!J200+'ugdymo lėšos'!J200+'savivaldybės biudžetas'!J200</f>
        <v>0</v>
      </c>
      <c r="K200" s="154">
        <f>'tėvų įnašai'!K200+nuoma!K200+pavėžėjimas!K200+'už paslaugas'!K200+'atlyginimų didinimui'!K200+'nemokamas maitinimas'!K200+'ugdymo lėšos'!K200+'savivaldybės biudžetas'!K200</f>
        <v>0</v>
      </c>
      <c r="L200" s="154">
        <f>'tėvų įnašai'!L200+nuoma!L200+pavėžėjimas!L200+'už paslaugas'!L200+'atlyginimų didinimui'!L200+'nemokamas maitinimas'!L200+'ugdymo lėšos'!L200+'savivaldybės biudžetas'!L200</f>
        <v>0</v>
      </c>
      <c r="M200" s="6"/>
      <c r="N200" s="6"/>
      <c r="O200" s="6"/>
      <c r="P200" s="6"/>
      <c r="Q200" s="6"/>
    </row>
    <row r="201" spans="1:17" ht="0.75" hidden="1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16">J202</f>
        <v>0</v>
      </c>
      <c r="K201" s="156">
        <f t="shared" si="16"/>
        <v>0</v>
      </c>
      <c r="L201" s="151">
        <f t="shared" si="16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16"/>
        <v>0</v>
      </c>
      <c r="J202" s="234">
        <f t="shared" si="16"/>
        <v>0</v>
      </c>
      <c r="K202" s="147">
        <f t="shared" si="16"/>
        <v>0</v>
      </c>
      <c r="L202" s="148">
        <f t="shared" si="16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17">J210</f>
        <v>0</v>
      </c>
      <c r="K209" s="155">
        <f t="shared" si="17"/>
        <v>0</v>
      </c>
      <c r="L209" s="153">
        <f t="shared" si="17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17"/>
        <v>0</v>
      </c>
      <c r="J210" s="234">
        <f t="shared" si="17"/>
        <v>0</v>
      </c>
      <c r="K210" s="147">
        <f t="shared" si="17"/>
        <v>0</v>
      </c>
      <c r="L210" s="148">
        <f t="shared" si="17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18">SUM(M213:M218)</f>
        <v>0</v>
      </c>
      <c r="N212" s="124">
        <f t="shared" si="18"/>
        <v>0</v>
      </c>
      <c r="O212" s="124">
        <f t="shared" si="18"/>
        <v>0</v>
      </c>
      <c r="P212" s="124">
        <f t="shared" si="18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19">SUM(I214:I219)</f>
        <v>0</v>
      </c>
      <c r="J213" s="148">
        <f t="shared" si="19"/>
        <v>0</v>
      </c>
      <c r="K213" s="148">
        <f t="shared" si="19"/>
        <v>0</v>
      </c>
      <c r="L213" s="148">
        <f t="shared" si="19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20">J221</f>
        <v>0</v>
      </c>
      <c r="K220" s="155">
        <f t="shared" si="20"/>
        <v>0</v>
      </c>
      <c r="L220" s="155">
        <f t="shared" si="20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20"/>
        <v>0</v>
      </c>
      <c r="K221" s="152">
        <f t="shared" si="20"/>
        <v>0</v>
      </c>
      <c r="L221" s="152">
        <f t="shared" si="20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20"/>
        <v>0</v>
      </c>
      <c r="K222" s="147">
        <f t="shared" si="20"/>
        <v>0</v>
      </c>
      <c r="L222" s="147">
        <f t="shared" si="20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21">J225</f>
        <v>0</v>
      </c>
      <c r="K224" s="166">
        <f t="shared" si="21"/>
        <v>0</v>
      </c>
      <c r="L224" s="166">
        <f t="shared" si="21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21"/>
        <v>0</v>
      </c>
      <c r="K225" s="166">
        <f t="shared" si="21"/>
        <v>0</v>
      </c>
      <c r="L225" s="166">
        <f t="shared" si="21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22">J233</f>
        <v>0</v>
      </c>
      <c r="K232" s="159">
        <f t="shared" si="22"/>
        <v>0</v>
      </c>
      <c r="L232" s="159">
        <f t="shared" si="22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23">SUM(J236:J237)</f>
        <v>0</v>
      </c>
      <c r="K235" s="148">
        <f t="shared" si="23"/>
        <v>0</v>
      </c>
      <c r="L235" s="148">
        <f t="shared" si="23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24">SUM(J239:J240)</f>
        <v>0</v>
      </c>
      <c r="K238" s="148">
        <f t="shared" si="24"/>
        <v>0</v>
      </c>
      <c r="L238" s="148">
        <f t="shared" si="24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25">J242</f>
        <v>0</v>
      </c>
      <c r="K241" s="148">
        <f t="shared" si="25"/>
        <v>0</v>
      </c>
      <c r="L241" s="148">
        <f t="shared" si="25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26">J254</f>
        <v>0</v>
      </c>
      <c r="K253" s="147">
        <f t="shared" si="26"/>
        <v>0</v>
      </c>
      <c r="L253" s="147">
        <f t="shared" si="26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26"/>
        <v>0</v>
      </c>
      <c r="K254" s="147">
        <f t="shared" si="26"/>
        <v>0</v>
      </c>
      <c r="L254" s="147">
        <f t="shared" si="26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27">J257</f>
        <v>0</v>
      </c>
      <c r="K256" s="147">
        <f t="shared" si="27"/>
        <v>0</v>
      </c>
      <c r="L256" s="147">
        <f t="shared" si="27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27"/>
        <v>0</v>
      </c>
      <c r="K257" s="147">
        <f t="shared" si="27"/>
        <v>0</v>
      </c>
      <c r="L257" s="147">
        <f t="shared" si="27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28">SUM(J266)</f>
        <v>0</v>
      </c>
      <c r="K265" s="148">
        <f t="shared" si="28"/>
        <v>0</v>
      </c>
      <c r="L265" s="148">
        <f t="shared" si="28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29">SUM(J268:J269)</f>
        <v>0</v>
      </c>
      <c r="K267" s="148">
        <f t="shared" si="29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30">SUM(J271:J272)</f>
        <v>0</v>
      </c>
      <c r="K270" s="148">
        <f t="shared" si="30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31">J286</f>
        <v>0</v>
      </c>
      <c r="K285" s="147">
        <f t="shared" si="31"/>
        <v>0</v>
      </c>
      <c r="L285" s="147">
        <f t="shared" si="31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31"/>
        <v>0</v>
      </c>
      <c r="K286" s="147">
        <f t="shared" si="31"/>
        <v>0</v>
      </c>
      <c r="L286" s="147">
        <f t="shared" si="31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32">J289</f>
        <v>0</v>
      </c>
      <c r="K288" s="147">
        <f t="shared" si="32"/>
        <v>0</v>
      </c>
      <c r="L288" s="147">
        <f t="shared" si="32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32"/>
        <v>0</v>
      </c>
      <c r="K289" s="147">
        <f t="shared" si="32"/>
        <v>0</v>
      </c>
      <c r="L289" s="147">
        <f t="shared" si="32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33">SUM(K298+K300+K303)</f>
        <v>0</v>
      </c>
      <c r="L297" s="148">
        <f t="shared" si="33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34">SUM(K301:K302)</f>
        <v>0</v>
      </c>
      <c r="L300" s="144">
        <f t="shared" si="34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35">SUM(K304:K305)</f>
        <v>0</v>
      </c>
      <c r="L303" s="144">
        <f t="shared" si="35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36">J319</f>
        <v>0</v>
      </c>
      <c r="K318" s="147">
        <f t="shared" si="36"/>
        <v>0</v>
      </c>
      <c r="L318" s="147">
        <f t="shared" si="36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36"/>
        <v>0</v>
      </c>
      <c r="K319" s="155">
        <f t="shared" si="36"/>
        <v>0</v>
      </c>
      <c r="L319" s="155">
        <f t="shared" si="36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37">J322</f>
        <v>0</v>
      </c>
      <c r="K321" s="147">
        <f t="shared" si="37"/>
        <v>0</v>
      </c>
      <c r="L321" s="147">
        <f t="shared" si="37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37"/>
        <v>0</v>
      </c>
      <c r="K322" s="147">
        <f t="shared" si="37"/>
        <v>0</v>
      </c>
      <c r="L322" s="147">
        <f t="shared" si="37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38">SUM(M330:M330)</f>
        <v>0</v>
      </c>
      <c r="N329" s="131">
        <f t="shared" si="38"/>
        <v>0</v>
      </c>
      <c r="O329" s="131">
        <f t="shared" si="38"/>
        <v>0</v>
      </c>
      <c r="P329" s="131">
        <f t="shared" si="38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39">SUM(J331:J331)</f>
        <v>0</v>
      </c>
      <c r="K330" s="148">
        <f t="shared" si="39"/>
        <v>0</v>
      </c>
      <c r="L330" s="148">
        <f t="shared" si="39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40">SUM(J333:J334)</f>
        <v>0</v>
      </c>
      <c r="K332" s="148">
        <f t="shared" si="40"/>
        <v>0</v>
      </c>
      <c r="L332" s="148">
        <f t="shared" si="40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41">SUM(J336:J337)</f>
        <v>0</v>
      </c>
      <c r="K335" s="148">
        <f t="shared" si="41"/>
        <v>0</v>
      </c>
      <c r="L335" s="148">
        <f t="shared" si="41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42">J351</f>
        <v>0</v>
      </c>
      <c r="K350" s="147">
        <f t="shared" si="42"/>
        <v>0</v>
      </c>
      <c r="L350" s="147">
        <f t="shared" si="42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42"/>
        <v>0</v>
      </c>
      <c r="K351" s="155">
        <f t="shared" si="42"/>
        <v>0</v>
      </c>
      <c r="L351" s="155">
        <f t="shared" si="42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43">J354</f>
        <v>0</v>
      </c>
      <c r="K353" s="147">
        <f t="shared" si="43"/>
        <v>0</v>
      </c>
      <c r="L353" s="147">
        <f t="shared" si="43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43"/>
        <v>0</v>
      </c>
      <c r="J354" s="234">
        <f t="shared" si="43"/>
        <v>0</v>
      </c>
      <c r="K354" s="147">
        <f t="shared" si="43"/>
        <v>0</v>
      </c>
      <c r="L354" s="147">
        <f t="shared" si="43"/>
        <v>0</v>
      </c>
      <c r="M354" s="6"/>
      <c r="N354" s="6"/>
      <c r="O354" s="6"/>
      <c r="P354" s="6"/>
      <c r="Q354" s="6"/>
    </row>
    <row r="355" spans="1:17" hidden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idden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44">J357</f>
        <v>0</v>
      </c>
      <c r="K356" s="147">
        <f t="shared" si="44"/>
        <v>0</v>
      </c>
      <c r="L356" s="147">
        <f t="shared" si="44"/>
        <v>0</v>
      </c>
      <c r="M356" s="6"/>
      <c r="N356" s="6"/>
      <c r="O356" s="6"/>
      <c r="P356" s="6"/>
      <c r="Q356" s="6"/>
    </row>
    <row r="357" spans="1:17" hidden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45">SUM(J358:J359)</f>
        <v>0</v>
      </c>
      <c r="K357" s="148">
        <f t="shared" si="45"/>
        <v>0</v>
      </c>
      <c r="L357" s="148">
        <f t="shared" si="45"/>
        <v>0</v>
      </c>
      <c r="M357" s="6"/>
      <c r="N357" s="6"/>
      <c r="O357" s="6"/>
      <c r="P357" s="6"/>
      <c r="Q357" s="6"/>
    </row>
    <row r="358" spans="1:17" ht="25.5" hidden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25.5" hidden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17.25" customHeight="1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546900</v>
      </c>
      <c r="J360" s="274">
        <f>SUM(J30+J176)</f>
        <v>119700</v>
      </c>
      <c r="K360" s="274">
        <f>SUM(K30+K176)</f>
        <v>106895.70999999999</v>
      </c>
      <c r="L360" s="274">
        <f>SUM(L30+L176)</f>
        <v>106751.29999999999</v>
      </c>
      <c r="M360" s="6"/>
      <c r="N360" s="6"/>
      <c r="O360" s="6"/>
      <c r="P360" s="6"/>
      <c r="Q360" s="6"/>
    </row>
    <row r="361" spans="1:17" ht="17.25" customHeight="1">
      <c r="A361" s="6"/>
      <c r="B361" s="6"/>
      <c r="C361" s="6"/>
      <c r="D361" s="370"/>
      <c r="E361" s="370"/>
      <c r="F361" s="371"/>
      <c r="G361" s="372"/>
      <c r="H361" s="373"/>
      <c r="I361" s="374"/>
      <c r="J361" s="375"/>
      <c r="K361" s="374"/>
      <c r="L361" s="374"/>
      <c r="M361" s="6"/>
      <c r="N361" s="6"/>
      <c r="O361" s="6"/>
      <c r="P361" s="6"/>
      <c r="Q361" s="6"/>
    </row>
    <row r="362" spans="1:17" ht="14.45" customHeight="1">
      <c r="A362" s="6"/>
      <c r="B362" s="6"/>
      <c r="C362" s="6"/>
      <c r="D362" s="18"/>
      <c r="E362" s="384" t="s">
        <v>296</v>
      </c>
      <c r="F362" s="384"/>
      <c r="G362" s="384"/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232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9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188"/>
      <c r="C366" s="188"/>
      <c r="D366" s="441" t="s">
        <v>242</v>
      </c>
      <c r="E366" s="442"/>
      <c r="F366" s="442"/>
      <c r="G366" s="442"/>
      <c r="H366" s="141"/>
      <c r="I366" s="233" t="s">
        <v>194</v>
      </c>
      <c r="J366" s="188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_1"/>
    <protectedRange sqref="I352:L352" name="Range59_1_1"/>
    <protectedRange sqref="I323:L323 L248 L189 L195 I316:L316 L184 I258:L258 L255 I344:L344 L214 L207 L211 L217 L219 I358:L358" name="Range53_1_1"/>
    <protectedRange sqref="J317:L317" name="Range51_1_1"/>
    <protectedRange sqref="I189:K190 I184:K185 I317 I181:L181 J170:L170 I204:K207 I345:L345 I211:K211 I195:K196 I308:L309 I348:L349 I340:L341 I320 I168:I169 J168:L168 L185 L190 L196 L204:L206 L215:L216 I243:L244 I248:K248 I247:L247 I313:L313 I327:L327 I173:L174 I191:L191 I275:L276 I279:L280 I287:L287 I290:L290 I251:L252 J159:L159 I283:L284 L218 I332:L332 I334:L337 I359:L359 I223:L229 I293:L294 I197:L197 I261:L262 I234:L240 I266:L272 I299:L305 I214:K219" name="Range37_1_1"/>
    <protectedRange sqref="I170 A171:F171" name="Range23_1_1"/>
    <protectedRange sqref="I159" name="Range21_1_1"/>
    <protectedRange sqref="I37 M141:P141 I35:L35 I41:L41 I135:L136 I140:L141 I148:L149 I186:L186 I192:L192 I200:L200 I46:L130" name="Islaidos 2.1_1_1"/>
    <protectedRange sqref="J37:L37" name="Islaidos 2.2_1_1"/>
    <protectedRange sqref="I142:L144" name="Range18_1_1"/>
    <protectedRange sqref="I154:L156" name="Range20_1_1"/>
    <protectedRange sqref="I164:L164" name="Range22_1_1"/>
    <protectedRange sqref="I255:K255" name="Range38_1_1"/>
    <protectedRange sqref="I312:L312" name="Range50_1_1"/>
    <protectedRange sqref="J320:L320" name="Range52_1_1"/>
    <protectedRange sqref="I326:L326 I331:L331 I333:L333" name="Range54_1_1"/>
    <protectedRange sqref="I355:L355" name="Range60_1_1"/>
    <protectedRange sqref="I227:L229 I234:L234 I236:L237 I239:L240" name="Range55_1_1"/>
    <protectedRange sqref="A23:I24" name="Range72_1_1"/>
    <protectedRange sqref="A9:L9" name="Range69_1_1"/>
    <protectedRange sqref="K23:L24" name="Range67_1_1"/>
    <protectedRange sqref="L21" name="Range65_1_1"/>
    <protectedRange sqref="B6:F6 J6:L6" name="Range62_1_1"/>
    <protectedRange sqref="L20" name="Range64_1_1"/>
    <protectedRange sqref="L22" name="Range66_1_1"/>
    <protectedRange sqref="I25:L25" name="Range68_1_1"/>
    <protectedRange sqref="H26 A19:F22 G19:G20 G22 H19:J22" name="Range73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3:L363"/>
    <mergeCell ref="K366:L366"/>
    <mergeCell ref="D366:G366"/>
    <mergeCell ref="K362:L362"/>
    <mergeCell ref="K365:L365"/>
  </mergeCells>
  <pageMargins left="0.51181102362204722" right="0.11811023622047245" top="0.35433070866141736" bottom="0.15748031496062992" header="0.11811023622047245" footer="0.11811023622047245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23" zoomScaleNormal="100" workbookViewId="0">
      <selection activeCell="K42" sqref="K42"/>
    </sheetView>
  </sheetViews>
  <sheetFormatPr defaultRowHeight="15"/>
  <cols>
    <col min="1" max="1" width="52.5703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5.140625" customWidth="1"/>
    <col min="8" max="8" width="18.7109375" customWidth="1"/>
    <col min="9" max="9" width="25.140625" customWidth="1"/>
    <col min="10" max="10" width="10.140625" bestFit="1" customWidth="1"/>
  </cols>
  <sheetData>
    <row r="1" spans="1:12" ht="15.75">
      <c r="A1" s="410"/>
      <c r="B1" s="410"/>
      <c r="C1" s="410"/>
      <c r="D1" s="410"/>
      <c r="E1" s="410"/>
      <c r="F1" s="410"/>
      <c r="G1" s="410"/>
      <c r="H1" s="411" t="s">
        <v>299</v>
      </c>
      <c r="I1" s="412"/>
      <c r="L1" s="176"/>
    </row>
    <row r="2" spans="1:12" ht="15.75">
      <c r="A2" s="410"/>
      <c r="B2" s="410"/>
      <c r="C2" s="410"/>
      <c r="D2" s="410"/>
      <c r="E2" s="410"/>
      <c r="F2" s="410"/>
      <c r="G2" s="410"/>
      <c r="H2" s="411" t="s">
        <v>0</v>
      </c>
      <c r="I2" s="412"/>
      <c r="L2" s="176"/>
    </row>
    <row r="3" spans="1:12" ht="15.75">
      <c r="A3" s="410"/>
      <c r="B3" s="410"/>
      <c r="C3" s="410"/>
      <c r="D3" s="410"/>
      <c r="E3" s="410"/>
      <c r="F3" s="410"/>
      <c r="G3" s="410"/>
      <c r="H3" s="411" t="s">
        <v>1</v>
      </c>
      <c r="I3" s="412"/>
      <c r="L3" s="176"/>
    </row>
    <row r="4" spans="1:12" ht="15.75">
      <c r="A4" s="410"/>
      <c r="B4" s="410"/>
      <c r="C4" s="410"/>
      <c r="D4" s="410"/>
      <c r="E4" s="410"/>
      <c r="F4" s="410"/>
      <c r="G4" s="410"/>
      <c r="H4" s="411" t="s">
        <v>3</v>
      </c>
      <c r="I4" s="412"/>
      <c r="L4" s="176"/>
    </row>
    <row r="5" spans="1:12" ht="15.75">
      <c r="A5" s="410"/>
      <c r="B5" s="410"/>
      <c r="C5" s="410"/>
      <c r="D5" s="410"/>
      <c r="E5" s="410"/>
      <c r="F5" s="410"/>
      <c r="G5" s="410"/>
      <c r="H5" s="411" t="s">
        <v>300</v>
      </c>
      <c r="I5" s="412"/>
      <c r="L5" s="176"/>
    </row>
    <row r="6" spans="1:12" ht="14.25" customHeight="1">
      <c r="A6" s="410"/>
      <c r="B6" s="410"/>
      <c r="C6" s="410"/>
      <c r="D6" s="410"/>
      <c r="E6" s="410"/>
      <c r="F6" s="410"/>
      <c r="G6" s="410"/>
      <c r="H6" s="413"/>
      <c r="I6" s="251"/>
      <c r="L6" s="176"/>
    </row>
    <row r="7" spans="1:12" ht="15.75" hidden="1">
      <c r="A7" s="410"/>
      <c r="B7" s="414" t="s">
        <v>303</v>
      </c>
      <c r="C7" s="410"/>
      <c r="D7" s="410"/>
      <c r="E7" s="410"/>
      <c r="F7" s="410"/>
      <c r="G7" s="410"/>
      <c r="H7" s="413"/>
      <c r="I7" s="251"/>
      <c r="L7" s="176"/>
    </row>
    <row r="8" spans="1:12" ht="13.5" customHeight="1">
      <c r="H8" s="177"/>
      <c r="I8" s="176"/>
      <c r="L8" s="176"/>
    </row>
    <row r="9" spans="1:12" ht="13.5" customHeight="1">
      <c r="A9" s="472" t="s">
        <v>317</v>
      </c>
      <c r="B9" s="472"/>
      <c r="C9" s="472"/>
      <c r="D9" s="472"/>
      <c r="E9" s="472"/>
      <c r="F9" s="472"/>
      <c r="G9" s="472"/>
      <c r="H9" s="472"/>
      <c r="I9" s="472"/>
    </row>
    <row r="10" spans="1:12" ht="13.5" customHeight="1">
      <c r="A10" s="473" t="s">
        <v>205</v>
      </c>
      <c r="B10" s="473"/>
      <c r="C10" s="473"/>
      <c r="D10" s="473"/>
      <c r="E10" s="473"/>
      <c r="F10" s="473"/>
      <c r="G10" s="473"/>
      <c r="H10" s="473"/>
      <c r="I10" s="473"/>
    </row>
    <row r="11" spans="1:12" ht="13.5" customHeight="1">
      <c r="A11" s="394"/>
      <c r="B11" s="394"/>
      <c r="C11" s="394"/>
      <c r="D11" s="394"/>
      <c r="E11" s="394"/>
      <c r="F11" s="394"/>
      <c r="G11" s="394"/>
      <c r="H11" s="394"/>
      <c r="I11" s="394"/>
    </row>
    <row r="12" spans="1:12" ht="15.75">
      <c r="A12" s="471"/>
      <c r="B12" s="471"/>
      <c r="C12" s="471"/>
      <c r="D12" s="471"/>
      <c r="E12" s="471"/>
      <c r="F12" s="471"/>
      <c r="G12" s="471"/>
      <c r="H12" s="471"/>
      <c r="I12" s="471"/>
    </row>
    <row r="13" spans="1:12" ht="15" customHeight="1">
      <c r="A13" s="475" t="s">
        <v>318</v>
      </c>
      <c r="B13" s="475"/>
      <c r="C13" s="475"/>
      <c r="D13" s="475"/>
      <c r="E13" s="475"/>
      <c r="F13" s="475"/>
      <c r="G13" s="475"/>
      <c r="H13" s="475"/>
      <c r="I13" s="475"/>
    </row>
    <row r="14" spans="1:12">
      <c r="C14" s="395"/>
      <c r="D14" s="395" t="s">
        <v>236</v>
      </c>
      <c r="E14" s="395"/>
    </row>
    <row r="15" spans="1:12">
      <c r="A15" s="474" t="s">
        <v>7</v>
      </c>
      <c r="B15" s="474"/>
      <c r="C15" s="474"/>
      <c r="D15" s="474"/>
      <c r="E15" s="474"/>
      <c r="F15" s="474"/>
      <c r="G15" s="474"/>
      <c r="H15" s="474"/>
      <c r="I15" s="474"/>
    </row>
    <row r="16" spans="1:12" ht="15.75">
      <c r="A16" s="476" t="s">
        <v>8</v>
      </c>
      <c r="B16" s="476"/>
      <c r="C16" s="476"/>
      <c r="D16" s="476"/>
      <c r="E16" s="476"/>
      <c r="F16" s="476"/>
      <c r="G16" s="476"/>
      <c r="H16" s="476"/>
      <c r="I16" s="476"/>
    </row>
    <row r="18" spans="1:11">
      <c r="C18" s="302">
        <v>44662</v>
      </c>
      <c r="D18" s="180" t="s">
        <v>206</v>
      </c>
      <c r="E18" s="178">
        <v>34</v>
      </c>
    </row>
    <row r="19" spans="1:11">
      <c r="C19" s="179" t="s">
        <v>207</v>
      </c>
      <c r="D19" s="176"/>
      <c r="E19" s="176"/>
      <c r="F19" s="176"/>
      <c r="G19" s="176"/>
      <c r="H19" s="176"/>
      <c r="I19" s="176"/>
    </row>
    <row r="20" spans="1:11">
      <c r="D20" s="176"/>
      <c r="E20" s="176"/>
      <c r="F20" s="176"/>
      <c r="G20" s="176"/>
      <c r="H20" s="176"/>
      <c r="I20" s="176"/>
    </row>
    <row r="21" spans="1:11">
      <c r="D21" s="176"/>
      <c r="E21" s="176"/>
      <c r="F21" s="186"/>
      <c r="G21" s="176"/>
      <c r="H21" s="176"/>
      <c r="I21" s="176" t="s">
        <v>208</v>
      </c>
    </row>
    <row r="22" spans="1:11">
      <c r="D22" s="176"/>
      <c r="E22" s="176"/>
      <c r="F22" s="176"/>
      <c r="H22" s="251" t="s">
        <v>304</v>
      </c>
      <c r="I22" s="181"/>
    </row>
    <row r="23" spans="1:11">
      <c r="D23" s="176"/>
      <c r="E23" s="176"/>
      <c r="F23" s="176"/>
      <c r="G23" s="176"/>
      <c r="H23" s="176" t="s">
        <v>12</v>
      </c>
      <c r="I23" s="181"/>
    </row>
    <row r="24" spans="1:11">
      <c r="D24" s="176"/>
      <c r="E24" s="176"/>
      <c r="F24" s="176"/>
      <c r="G24" s="176"/>
      <c r="H24" s="186" t="s">
        <v>13</v>
      </c>
      <c r="I24" s="181"/>
    </row>
    <row r="25" spans="1:11">
      <c r="A25" s="190"/>
      <c r="B25" s="190"/>
      <c r="C25" s="190"/>
      <c r="D25" s="190"/>
      <c r="E25" s="190"/>
      <c r="F25" s="190"/>
      <c r="G25" s="190"/>
      <c r="H25" s="190"/>
      <c r="I25" s="190"/>
    </row>
    <row r="26" spans="1:11">
      <c r="B26" s="415"/>
      <c r="I26" s="416" t="s">
        <v>305</v>
      </c>
    </row>
    <row r="27" spans="1:11" ht="140.25">
      <c r="A27" s="417" t="s">
        <v>306</v>
      </c>
      <c r="B27" s="183" t="s">
        <v>307</v>
      </c>
      <c r="C27" s="183" t="s">
        <v>308</v>
      </c>
      <c r="D27" s="182" t="s">
        <v>280</v>
      </c>
      <c r="E27" s="182" t="s">
        <v>210</v>
      </c>
      <c r="F27" s="182" t="s">
        <v>232</v>
      </c>
      <c r="G27" s="183" t="s">
        <v>309</v>
      </c>
      <c r="H27" s="182" t="s">
        <v>233</v>
      </c>
      <c r="I27" s="183" t="s">
        <v>234</v>
      </c>
      <c r="J27" s="176"/>
      <c r="K27" s="176"/>
    </row>
    <row r="28" spans="1:11">
      <c r="A28" s="184">
        <v>1</v>
      </c>
      <c r="B28" s="184">
        <v>2</v>
      </c>
      <c r="C28" s="184">
        <v>3</v>
      </c>
      <c r="D28" s="184">
        <v>4</v>
      </c>
      <c r="E28" s="184">
        <v>5</v>
      </c>
      <c r="F28" s="184">
        <v>6</v>
      </c>
      <c r="G28" s="184">
        <v>7</v>
      </c>
      <c r="H28" s="184">
        <v>8</v>
      </c>
      <c r="I28" s="184">
        <v>9</v>
      </c>
    </row>
    <row r="29" spans="1:11" ht="47.25">
      <c r="A29" s="418" t="s">
        <v>310</v>
      </c>
      <c r="B29" s="298"/>
      <c r="C29" s="432">
        <f>C30+C31+C32</f>
        <v>8200</v>
      </c>
      <c r="D29" s="432">
        <f t="shared" ref="D29:H29" si="0">D30+D31+D32</f>
        <v>2313</v>
      </c>
      <c r="E29" s="432">
        <f t="shared" si="0"/>
        <v>1485.63</v>
      </c>
      <c r="F29" s="432">
        <f t="shared" si="0"/>
        <v>1485.63</v>
      </c>
      <c r="G29" s="432">
        <f t="shared" si="0"/>
        <v>827.36999999999989</v>
      </c>
      <c r="H29" s="432">
        <f t="shared" si="0"/>
        <v>0</v>
      </c>
      <c r="I29" s="432">
        <f>I30+I31+I32</f>
        <v>827.36999999999989</v>
      </c>
      <c r="J29" s="419"/>
    </row>
    <row r="30" spans="1:11" ht="39" customHeight="1">
      <c r="A30" s="185" t="s">
        <v>314</v>
      </c>
      <c r="B30" s="298"/>
      <c r="C30" s="432">
        <v>100</v>
      </c>
      <c r="D30" s="432">
        <v>165</v>
      </c>
      <c r="E30" s="432">
        <v>0</v>
      </c>
      <c r="F30" s="432"/>
      <c r="G30" s="432">
        <f>B30+D30-E30</f>
        <v>165</v>
      </c>
      <c r="H30" s="432"/>
      <c r="I30" s="432">
        <f>G30-H30</f>
        <v>165</v>
      </c>
      <c r="J30" s="419"/>
    </row>
    <row r="31" spans="1:11">
      <c r="A31" s="185" t="s">
        <v>315</v>
      </c>
      <c r="B31" s="298"/>
      <c r="C31" s="432">
        <v>100</v>
      </c>
      <c r="D31" s="432">
        <v>454</v>
      </c>
      <c r="E31" s="432">
        <v>0</v>
      </c>
      <c r="F31" s="432"/>
      <c r="G31" s="432">
        <f t="shared" ref="G31:G32" si="1">B31+D31-E31</f>
        <v>454</v>
      </c>
      <c r="H31" s="432"/>
      <c r="I31" s="432">
        <f t="shared" ref="I31:I32" si="2">G31-H31</f>
        <v>454</v>
      </c>
    </row>
    <row r="32" spans="1:11">
      <c r="A32" s="420" t="s">
        <v>316</v>
      </c>
      <c r="B32" s="298"/>
      <c r="C32" s="432">
        <v>8000</v>
      </c>
      <c r="D32" s="432">
        <v>1694</v>
      </c>
      <c r="E32" s="432">
        <v>1485.63</v>
      </c>
      <c r="F32" s="432">
        <v>1485.63</v>
      </c>
      <c r="G32" s="432">
        <f t="shared" si="1"/>
        <v>208.36999999999989</v>
      </c>
      <c r="H32" s="432"/>
      <c r="I32" s="432">
        <f t="shared" si="2"/>
        <v>208.36999999999989</v>
      </c>
    </row>
    <row r="33" spans="1:17" ht="14.25" customHeight="1">
      <c r="A33" s="421" t="s">
        <v>281</v>
      </c>
      <c r="B33" s="298"/>
      <c r="C33" s="298"/>
      <c r="D33" s="298"/>
      <c r="E33" s="298"/>
      <c r="F33" s="298"/>
      <c r="G33" s="298"/>
      <c r="H33" s="298"/>
      <c r="I33" s="298"/>
    </row>
    <row r="34" spans="1:17" ht="26.25" hidden="1" customHeight="1">
      <c r="A34" s="470" t="s">
        <v>311</v>
      </c>
      <c r="B34" s="470"/>
      <c r="C34" s="470"/>
      <c r="D34" s="470"/>
      <c r="E34" s="470"/>
      <c r="F34" s="470"/>
      <c r="G34" s="470"/>
      <c r="H34" s="470"/>
      <c r="I34" s="470"/>
      <c r="J34" s="422"/>
      <c r="K34" s="422"/>
      <c r="L34" s="422"/>
      <c r="M34" s="422"/>
      <c r="N34" s="422"/>
      <c r="O34" s="422"/>
      <c r="P34" s="422"/>
      <c r="Q34" s="422"/>
    </row>
    <row r="35" spans="1:17">
      <c r="A35" s="299"/>
      <c r="B35" s="300"/>
      <c r="C35" s="300"/>
      <c r="D35" s="300"/>
      <c r="E35" s="300"/>
      <c r="F35" s="300"/>
      <c r="G35" s="300"/>
      <c r="H35" s="300"/>
      <c r="I35" s="300"/>
    </row>
    <row r="36" spans="1:17" hidden="1">
      <c r="A36" s="299"/>
      <c r="B36" s="300"/>
      <c r="C36" s="300"/>
      <c r="D36" s="300"/>
      <c r="E36" s="300"/>
      <c r="F36" s="300"/>
      <c r="G36" s="300"/>
      <c r="H36" s="300"/>
      <c r="I36" s="300"/>
    </row>
    <row r="37" spans="1:17" ht="14.25" customHeight="1">
      <c r="A37" s="306" t="s">
        <v>296</v>
      </c>
      <c r="B37" s="303"/>
      <c r="C37" s="303"/>
      <c r="D37" s="304"/>
      <c r="E37" s="303"/>
      <c r="F37" s="426"/>
      <c r="G37" s="303"/>
      <c r="H37" s="304" t="s">
        <v>297</v>
      </c>
    </row>
    <row r="38" spans="1:17">
      <c r="A38" s="190" t="s">
        <v>211</v>
      </c>
      <c r="B38" s="176"/>
      <c r="C38" s="176"/>
      <c r="D38" s="190" t="s">
        <v>194</v>
      </c>
      <c r="E38" s="176"/>
      <c r="F38" s="423"/>
      <c r="G38" s="176"/>
      <c r="H38" s="190" t="s">
        <v>195</v>
      </c>
      <c r="I38" s="176"/>
    </row>
    <row r="39" spans="1:17">
      <c r="A39" s="176"/>
      <c r="B39" s="176"/>
      <c r="C39" s="176"/>
      <c r="D39" s="190"/>
      <c r="E39" s="176"/>
      <c r="F39" s="176"/>
      <c r="G39" s="176"/>
      <c r="H39" s="176"/>
      <c r="I39" s="176"/>
    </row>
    <row r="40" spans="1:17">
      <c r="A40" s="304" t="s">
        <v>203</v>
      </c>
      <c r="B40" s="304"/>
      <c r="C40" s="303"/>
      <c r="D40" s="305"/>
      <c r="E40" s="303"/>
      <c r="F40" s="303"/>
      <c r="G40" s="303"/>
      <c r="H40" s="304" t="s">
        <v>204</v>
      </c>
      <c r="I40" s="176"/>
    </row>
    <row r="41" spans="1:17" ht="24.75">
      <c r="A41" s="424" t="s">
        <v>312</v>
      </c>
      <c r="B41" s="301"/>
      <c r="C41" s="251"/>
      <c r="D41" s="190" t="s">
        <v>194</v>
      </c>
      <c r="E41" s="176"/>
      <c r="F41" s="176"/>
      <c r="G41" s="176"/>
      <c r="H41" s="190" t="s">
        <v>195</v>
      </c>
      <c r="I41" s="176"/>
    </row>
    <row r="44" spans="1:17" ht="15.75">
      <c r="D44" s="425" t="s">
        <v>313</v>
      </c>
      <c r="E44" s="410"/>
      <c r="F44" s="410"/>
      <c r="G44" s="410"/>
    </row>
  </sheetData>
  <protectedRanges>
    <protectedRange sqref="C12 A12 E12:L12" name="Range69_1"/>
  </protectedRanges>
  <mergeCells count="7">
    <mergeCell ref="A34:I34"/>
    <mergeCell ref="A12:I12"/>
    <mergeCell ref="A9:I9"/>
    <mergeCell ref="A10:I10"/>
    <mergeCell ref="A15:I15"/>
    <mergeCell ref="A13:I13"/>
    <mergeCell ref="A16:I16"/>
  </mergeCells>
  <pageMargins left="0.31496062992125984" right="0.11811023622047245" top="0.15748031496062992" bottom="0.15748031496062992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opLeftCell="A16" workbookViewId="0">
      <selection activeCell="K68" sqref="K68"/>
    </sheetView>
  </sheetViews>
  <sheetFormatPr defaultColWidth="9.140625" defaultRowHeight="12.75"/>
  <cols>
    <col min="1" max="2" width="1.85546875" style="262" customWidth="1"/>
    <col min="3" max="3" width="1.5703125" style="262" customWidth="1"/>
    <col min="4" max="4" width="2.28515625" style="262" customWidth="1"/>
    <col min="5" max="5" width="2" style="262" customWidth="1"/>
    <col min="6" max="6" width="2.42578125" style="262" customWidth="1"/>
    <col min="7" max="7" width="35.85546875" style="169" customWidth="1"/>
    <col min="8" max="8" width="3.42578125" style="141" customWidth="1"/>
    <col min="9" max="10" width="10.7109375" style="169" customWidth="1"/>
    <col min="11" max="11" width="11.7109375" style="169" customWidth="1"/>
    <col min="12" max="12" width="13.5703125" style="169" customWidth="1"/>
    <col min="13" max="13" width="40.28515625" style="169" customWidth="1"/>
    <col min="14" max="16384" width="9.140625" style="169"/>
  </cols>
  <sheetData>
    <row r="1" spans="1:11" s="251" customFormat="1" ht="15">
      <c r="H1" s="427" t="s">
        <v>282</v>
      </c>
      <c r="I1" s="428"/>
      <c r="J1" s="229"/>
      <c r="K1" s="402"/>
    </row>
    <row r="2" spans="1:11" s="251" customFormat="1" ht="15">
      <c r="H2" s="427" t="s">
        <v>283</v>
      </c>
      <c r="I2" s="428"/>
      <c r="J2" s="229"/>
      <c r="K2" s="402"/>
    </row>
    <row r="3" spans="1:11" s="251" customFormat="1" ht="15.75">
      <c r="H3" s="427" t="s">
        <v>284</v>
      </c>
      <c r="I3" s="428"/>
      <c r="J3" s="429"/>
      <c r="K3" s="402"/>
    </row>
    <row r="4" spans="1:11" s="251" customFormat="1" ht="15.75">
      <c r="H4" s="393"/>
      <c r="I4"/>
      <c r="J4" s="429"/>
    </row>
    <row r="5" spans="1:11" s="251" customFormat="1" ht="14.25" customHeight="1">
      <c r="B5" s="252"/>
      <c r="C5" s="252"/>
      <c r="D5" s="252"/>
      <c r="E5" s="252"/>
      <c r="G5" s="486" t="s">
        <v>285</v>
      </c>
      <c r="H5" s="486"/>
      <c r="I5" s="487"/>
      <c r="J5" s="487"/>
      <c r="K5" s="487"/>
    </row>
    <row r="6" spans="1:11" s="251" customFormat="1" ht="14.25" customHeight="1">
      <c r="B6" s="252"/>
      <c r="C6" s="252"/>
      <c r="D6" s="252"/>
      <c r="E6" s="252"/>
      <c r="G6" s="198" t="s">
        <v>235</v>
      </c>
      <c r="H6" s="396"/>
      <c r="I6" s="397"/>
      <c r="J6" s="397"/>
      <c r="K6" s="397"/>
    </row>
    <row r="7" spans="1:11" s="251" customFormat="1" ht="12" customHeight="1">
      <c r="A7" s="252"/>
      <c r="B7" s="252"/>
      <c r="C7" s="252"/>
      <c r="D7" s="252"/>
      <c r="E7" s="253"/>
      <c r="F7" s="253"/>
      <c r="G7" s="494" t="s">
        <v>4</v>
      </c>
      <c r="H7" s="494"/>
      <c r="I7" s="495"/>
      <c r="J7" s="495"/>
      <c r="K7" s="495"/>
    </row>
    <row r="8" spans="1:11" s="251" customFormat="1" ht="10.5" customHeight="1">
      <c r="A8" s="252"/>
      <c r="B8" s="252"/>
      <c r="C8" s="252"/>
      <c r="D8" s="252"/>
      <c r="E8" s="252"/>
      <c r="F8" s="400"/>
      <c r="G8" s="480"/>
      <c r="H8" s="480"/>
      <c r="I8" s="491"/>
      <c r="J8" s="491"/>
      <c r="K8" s="491"/>
    </row>
    <row r="9" spans="1:11" s="251" customFormat="1" ht="13.5" customHeight="1">
      <c r="A9" s="488" t="s">
        <v>286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</row>
    <row r="10" spans="1:11" s="251" customFormat="1" ht="9.75" customHeight="1">
      <c r="A10" s="398"/>
      <c r="B10" s="399"/>
      <c r="C10" s="399"/>
      <c r="D10" s="399"/>
      <c r="E10" s="399"/>
      <c r="F10" s="399"/>
      <c r="G10" s="399"/>
      <c r="H10" s="399"/>
      <c r="I10" s="399"/>
      <c r="J10" s="399"/>
      <c r="K10" s="399"/>
    </row>
    <row r="11" spans="1:11" s="251" customFormat="1" ht="12.75" customHeight="1">
      <c r="A11" s="490" t="s">
        <v>319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</row>
    <row r="12" spans="1:11" s="251" customFormat="1" ht="12.75" customHeight="1">
      <c r="A12" s="398"/>
      <c r="B12" s="399"/>
      <c r="C12" s="399"/>
      <c r="D12" s="399"/>
      <c r="E12" s="399"/>
      <c r="F12" s="399"/>
      <c r="G12" s="491" t="s">
        <v>236</v>
      </c>
      <c r="H12" s="491"/>
      <c r="I12" s="491"/>
      <c r="J12" s="491"/>
      <c r="K12" s="491"/>
    </row>
    <row r="13" spans="1:11" s="251" customFormat="1" ht="11.25" customHeight="1">
      <c r="A13" s="398"/>
      <c r="B13" s="399"/>
      <c r="C13" s="399"/>
      <c r="D13" s="399"/>
      <c r="E13" s="399"/>
      <c r="F13" s="399"/>
      <c r="G13" s="491" t="s">
        <v>7</v>
      </c>
      <c r="H13" s="491"/>
      <c r="I13" s="491"/>
      <c r="J13" s="491"/>
      <c r="K13" s="491"/>
    </row>
    <row r="14" spans="1:11" s="251" customFormat="1" ht="11.25" customHeight="1">
      <c r="A14" s="398"/>
      <c r="B14" s="399"/>
      <c r="C14" s="399"/>
      <c r="D14" s="399"/>
      <c r="E14" s="399"/>
      <c r="F14" s="399"/>
      <c r="G14" s="400"/>
      <c r="H14" s="400"/>
      <c r="I14" s="400"/>
      <c r="J14" s="400"/>
      <c r="K14" s="400"/>
    </row>
    <row r="15" spans="1:11" s="251" customFormat="1" ht="12.75" customHeight="1">
      <c r="A15" s="492" t="s">
        <v>8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/>
    </row>
    <row r="16" spans="1:11" s="251" customFormat="1" ht="12.75" customHeight="1">
      <c r="A16" s="400" t="s">
        <v>244</v>
      </c>
      <c r="B16" s="400"/>
      <c r="C16" s="400"/>
      <c r="D16" s="400"/>
      <c r="E16" s="400"/>
      <c r="F16" s="400"/>
      <c r="G16" s="491" t="s">
        <v>323</v>
      </c>
      <c r="H16" s="491"/>
      <c r="I16" s="483"/>
      <c r="J16" s="483"/>
      <c r="K16" s="483"/>
    </row>
    <row r="17" spans="1:11" s="251" customFormat="1" ht="12.75" customHeight="1">
      <c r="A17" s="401"/>
      <c r="B17" s="400"/>
      <c r="C17" s="400"/>
      <c r="D17" s="400"/>
      <c r="E17" s="400"/>
      <c r="F17" s="400"/>
      <c r="G17" s="400" t="s">
        <v>245</v>
      </c>
      <c r="H17" s="400"/>
      <c r="K17" s="430"/>
    </row>
    <row r="18" spans="1:11" s="251" customFormat="1" ht="12" customHeight="1">
      <c r="A18" s="493"/>
      <c r="B18" s="493"/>
      <c r="C18" s="493"/>
      <c r="D18" s="493"/>
      <c r="E18" s="493"/>
      <c r="F18" s="493"/>
      <c r="G18" s="493"/>
      <c r="H18" s="493"/>
      <c r="I18" s="493"/>
      <c r="J18" s="493"/>
      <c r="K18" s="493"/>
    </row>
    <row r="19" spans="1:11" s="251" customFormat="1" ht="12.75" customHeight="1">
      <c r="A19" s="401"/>
      <c r="B19" s="400"/>
      <c r="C19" s="400"/>
      <c r="D19" s="400"/>
      <c r="E19" s="400"/>
      <c r="F19" s="400"/>
      <c r="G19" s="400"/>
      <c r="H19" s="400"/>
      <c r="I19" s="307"/>
      <c r="J19" s="308"/>
      <c r="K19" s="309" t="s">
        <v>10</v>
      </c>
    </row>
    <row r="20" spans="1:11" s="251" customFormat="1" ht="13.5" customHeight="1">
      <c r="A20" s="401"/>
      <c r="B20" s="400"/>
      <c r="C20" s="400"/>
      <c r="D20" s="400"/>
      <c r="E20" s="400"/>
      <c r="F20" s="400"/>
      <c r="G20" s="400"/>
      <c r="H20" s="400"/>
      <c r="I20" s="310"/>
      <c r="J20" s="310" t="s">
        <v>209</v>
      </c>
      <c r="K20" s="311"/>
    </row>
    <row r="21" spans="1:11" s="251" customFormat="1" ht="11.25" customHeight="1">
      <c r="A21" s="401"/>
      <c r="B21" s="400"/>
      <c r="C21" s="400"/>
      <c r="D21" s="400"/>
      <c r="E21" s="400"/>
      <c r="F21" s="400"/>
      <c r="G21" s="400"/>
      <c r="H21" s="400"/>
      <c r="I21" s="312"/>
      <c r="J21" s="312" t="s">
        <v>12</v>
      </c>
      <c r="K21" s="311"/>
    </row>
    <row r="22" spans="1:11" s="251" customFormat="1" ht="12" customHeight="1">
      <c r="A22" s="401"/>
      <c r="B22" s="400"/>
      <c r="C22" s="400"/>
      <c r="D22" s="400"/>
      <c r="E22" s="400"/>
      <c r="F22" s="400"/>
      <c r="G22" s="400"/>
      <c r="H22" s="400"/>
      <c r="I22" s="313"/>
      <c r="J22" s="310" t="s">
        <v>13</v>
      </c>
      <c r="K22" s="311"/>
    </row>
    <row r="23" spans="1:11" s="251" customFormat="1" ht="11.25" customHeight="1">
      <c r="A23" s="314"/>
      <c r="B23" s="314"/>
      <c r="C23" s="314"/>
      <c r="D23" s="314"/>
      <c r="E23" s="314"/>
      <c r="F23" s="314"/>
      <c r="G23" s="315"/>
      <c r="H23" s="315"/>
      <c r="I23" s="316"/>
      <c r="J23" s="317"/>
      <c r="K23" s="318"/>
    </row>
    <row r="24" spans="1:11" s="251" customFormat="1" ht="11.25" customHeight="1">
      <c r="A24" s="314"/>
      <c r="B24" s="314"/>
      <c r="C24" s="314"/>
      <c r="D24" s="314"/>
      <c r="E24" s="314"/>
      <c r="F24" s="314"/>
      <c r="G24" s="319"/>
      <c r="H24" s="315"/>
      <c r="I24" s="316"/>
      <c r="J24" s="317"/>
      <c r="K24" s="320" t="s">
        <v>246</v>
      </c>
    </row>
    <row r="25" spans="1:11" s="251" customFormat="1" ht="12">
      <c r="A25" s="477" t="s">
        <v>18</v>
      </c>
      <c r="B25" s="496"/>
      <c r="C25" s="496"/>
      <c r="D25" s="496"/>
      <c r="E25" s="496"/>
      <c r="F25" s="496"/>
      <c r="G25" s="477" t="s">
        <v>19</v>
      </c>
      <c r="H25" s="477" t="s">
        <v>247</v>
      </c>
      <c r="I25" s="497" t="s">
        <v>212</v>
      </c>
      <c r="J25" s="498"/>
      <c r="K25" s="498"/>
    </row>
    <row r="26" spans="1:11" s="251" customFormat="1" ht="12">
      <c r="A26" s="496"/>
      <c r="B26" s="496"/>
      <c r="C26" s="496"/>
      <c r="D26" s="496"/>
      <c r="E26" s="496"/>
      <c r="F26" s="496"/>
      <c r="G26" s="477"/>
      <c r="H26" s="477"/>
      <c r="I26" s="499" t="s">
        <v>213</v>
      </c>
      <c r="J26" s="499"/>
      <c r="K26" s="500"/>
    </row>
    <row r="27" spans="1:11" s="251" customFormat="1" ht="25.5" customHeight="1">
      <c r="A27" s="496"/>
      <c r="B27" s="496"/>
      <c r="C27" s="496"/>
      <c r="D27" s="496"/>
      <c r="E27" s="496"/>
      <c r="F27" s="496"/>
      <c r="G27" s="477"/>
      <c r="H27" s="477"/>
      <c r="I27" s="477" t="s">
        <v>214</v>
      </c>
      <c r="J27" s="477" t="s">
        <v>215</v>
      </c>
      <c r="K27" s="478"/>
    </row>
    <row r="28" spans="1:11" s="251" customFormat="1" ht="63" customHeight="1">
      <c r="A28" s="496"/>
      <c r="B28" s="496"/>
      <c r="C28" s="496"/>
      <c r="D28" s="496"/>
      <c r="E28" s="496"/>
      <c r="F28" s="496"/>
      <c r="G28" s="477"/>
      <c r="H28" s="477"/>
      <c r="I28" s="477"/>
      <c r="J28" s="405" t="s">
        <v>216</v>
      </c>
      <c r="K28" s="405" t="s">
        <v>320</v>
      </c>
    </row>
    <row r="29" spans="1:11" s="251" customFormat="1" ht="12">
      <c r="A29" s="479">
        <v>1</v>
      </c>
      <c r="B29" s="479"/>
      <c r="C29" s="479"/>
      <c r="D29" s="479"/>
      <c r="E29" s="479"/>
      <c r="F29" s="479"/>
      <c r="G29" s="406">
        <v>2</v>
      </c>
      <c r="H29" s="406">
        <v>3</v>
      </c>
      <c r="I29" s="406">
        <v>4</v>
      </c>
      <c r="J29" s="406">
        <v>5</v>
      </c>
      <c r="K29" s="406">
        <v>6</v>
      </c>
    </row>
    <row r="30" spans="1:11" s="251" customFormat="1" ht="12" customHeight="1">
      <c r="A30" s="321">
        <v>2</v>
      </c>
      <c r="B30" s="321"/>
      <c r="C30" s="322"/>
      <c r="D30" s="322"/>
      <c r="E30" s="322"/>
      <c r="F30" s="322"/>
      <c r="G30" s="323" t="s">
        <v>248</v>
      </c>
      <c r="H30" s="326">
        <v>1</v>
      </c>
      <c r="I30" s="338">
        <f>I31+I37+I65+I66</f>
        <v>2.5</v>
      </c>
      <c r="J30" s="338">
        <f t="shared" ref="J30:K30" si="0">J31+J37+J65+J66</f>
        <v>43.9</v>
      </c>
      <c r="K30" s="338">
        <f t="shared" si="0"/>
        <v>0</v>
      </c>
    </row>
    <row r="31" spans="1:11" s="328" customFormat="1" ht="12" customHeight="1">
      <c r="A31" s="321">
        <v>2</v>
      </c>
      <c r="B31" s="321">
        <v>1</v>
      </c>
      <c r="C31" s="321"/>
      <c r="D31" s="321"/>
      <c r="E31" s="321"/>
      <c r="F31" s="321"/>
      <c r="G31" s="325" t="s">
        <v>30</v>
      </c>
      <c r="H31" s="326">
        <v>2</v>
      </c>
      <c r="I31" s="327">
        <f>I32+I36</f>
        <v>0</v>
      </c>
      <c r="J31" s="327">
        <f t="shared" ref="J31:K31" si="1">J32+J36</f>
        <v>34.1</v>
      </c>
      <c r="K31" s="327">
        <f t="shared" si="1"/>
        <v>0</v>
      </c>
    </row>
    <row r="32" spans="1:11" s="251" customFormat="1" ht="12" customHeight="1">
      <c r="A32" s="322">
        <v>2</v>
      </c>
      <c r="B32" s="322">
        <v>1</v>
      </c>
      <c r="C32" s="322">
        <v>1</v>
      </c>
      <c r="D32" s="322"/>
      <c r="E32" s="322"/>
      <c r="F32" s="322"/>
      <c r="G32" s="329" t="s">
        <v>249</v>
      </c>
      <c r="H32" s="406">
        <v>3</v>
      </c>
      <c r="I32" s="330">
        <f>I33</f>
        <v>0</v>
      </c>
      <c r="J32" s="330">
        <f t="shared" ref="J32:K32" si="2">J33</f>
        <v>33.4</v>
      </c>
      <c r="K32" s="330">
        <f t="shared" si="2"/>
        <v>0</v>
      </c>
    </row>
    <row r="33" spans="1:11" s="251" customFormat="1" ht="12" customHeight="1">
      <c r="A33" s="322">
        <v>2</v>
      </c>
      <c r="B33" s="322">
        <v>1</v>
      </c>
      <c r="C33" s="322">
        <v>1</v>
      </c>
      <c r="D33" s="322">
        <v>1</v>
      </c>
      <c r="E33" s="322">
        <v>1</v>
      </c>
      <c r="F33" s="322">
        <v>1</v>
      </c>
      <c r="G33" s="329" t="s">
        <v>217</v>
      </c>
      <c r="H33" s="406">
        <v>4</v>
      </c>
      <c r="I33" s="330"/>
      <c r="J33" s="330">
        <v>33.4</v>
      </c>
      <c r="K33" s="330"/>
    </row>
    <row r="34" spans="1:11" s="251" customFormat="1" ht="12" customHeight="1">
      <c r="A34" s="322"/>
      <c r="B34" s="322"/>
      <c r="C34" s="322"/>
      <c r="D34" s="322"/>
      <c r="E34" s="322"/>
      <c r="F34" s="322"/>
      <c r="G34" s="329" t="s">
        <v>218</v>
      </c>
      <c r="H34" s="406">
        <v>5</v>
      </c>
      <c r="I34" s="330"/>
      <c r="J34" s="330">
        <v>5.6</v>
      </c>
      <c r="K34" s="330"/>
    </row>
    <row r="35" spans="1:11" s="251" customFormat="1" ht="12" customHeight="1">
      <c r="A35" s="322">
        <v>2</v>
      </c>
      <c r="B35" s="322">
        <v>1</v>
      </c>
      <c r="C35" s="322">
        <v>1</v>
      </c>
      <c r="D35" s="322">
        <v>1</v>
      </c>
      <c r="E35" s="322">
        <v>2</v>
      </c>
      <c r="F35" s="322">
        <v>1</v>
      </c>
      <c r="G35" s="329" t="s">
        <v>33</v>
      </c>
      <c r="H35" s="406">
        <v>6</v>
      </c>
      <c r="I35" s="330"/>
      <c r="J35" s="330"/>
      <c r="K35" s="330"/>
    </row>
    <row r="36" spans="1:11" s="251" customFormat="1" ht="12" customHeight="1">
      <c r="A36" s="322">
        <v>2</v>
      </c>
      <c r="B36" s="322">
        <v>1</v>
      </c>
      <c r="C36" s="322">
        <v>2</v>
      </c>
      <c r="D36" s="322"/>
      <c r="E36" s="322"/>
      <c r="F36" s="322"/>
      <c r="G36" s="329" t="s">
        <v>34</v>
      </c>
      <c r="H36" s="406">
        <v>7</v>
      </c>
      <c r="I36" s="330"/>
      <c r="J36" s="330">
        <v>0.7</v>
      </c>
      <c r="K36" s="330"/>
    </row>
    <row r="37" spans="1:11" s="328" customFormat="1" ht="12">
      <c r="A37" s="321">
        <v>2</v>
      </c>
      <c r="B37" s="321">
        <v>2</v>
      </c>
      <c r="C37" s="321"/>
      <c r="D37" s="321"/>
      <c r="E37" s="321"/>
      <c r="F37" s="321"/>
      <c r="G37" s="325" t="s">
        <v>287</v>
      </c>
      <c r="H37" s="326">
        <v>8</v>
      </c>
      <c r="I37" s="331">
        <f>I38</f>
        <v>2.5</v>
      </c>
      <c r="J37" s="331">
        <f t="shared" ref="J37:K37" si="3">J38</f>
        <v>7.5</v>
      </c>
      <c r="K37" s="331">
        <f t="shared" si="3"/>
        <v>0</v>
      </c>
    </row>
    <row r="38" spans="1:11" s="251" customFormat="1" ht="12">
      <c r="A38" s="322">
        <v>2</v>
      </c>
      <c r="B38" s="322">
        <v>2</v>
      </c>
      <c r="C38" s="322">
        <v>1</v>
      </c>
      <c r="D38" s="322"/>
      <c r="E38" s="322"/>
      <c r="F38" s="322"/>
      <c r="G38" s="329" t="s">
        <v>287</v>
      </c>
      <c r="H38" s="406">
        <v>9</v>
      </c>
      <c r="I38" s="330">
        <v>2.5</v>
      </c>
      <c r="J38" s="330">
        <v>7.5</v>
      </c>
      <c r="K38" s="324"/>
    </row>
    <row r="39" spans="1:11" s="328" customFormat="1" ht="12" hidden="1" customHeight="1">
      <c r="A39" s="321">
        <v>2</v>
      </c>
      <c r="B39" s="321">
        <v>3</v>
      </c>
      <c r="C39" s="321"/>
      <c r="D39" s="321"/>
      <c r="E39" s="321"/>
      <c r="F39" s="321"/>
      <c r="G39" s="325" t="s">
        <v>46</v>
      </c>
      <c r="H39" s="326">
        <v>10</v>
      </c>
      <c r="I39" s="327"/>
      <c r="J39" s="327"/>
      <c r="K39" s="327"/>
    </row>
    <row r="40" spans="1:11" s="251" customFormat="1" ht="12" hidden="1" customHeight="1">
      <c r="A40" s="322">
        <v>2</v>
      </c>
      <c r="B40" s="322">
        <v>3</v>
      </c>
      <c r="C40" s="322">
        <v>1</v>
      </c>
      <c r="D40" s="322"/>
      <c r="E40" s="322"/>
      <c r="F40" s="322"/>
      <c r="G40" s="329" t="s">
        <v>47</v>
      </c>
      <c r="H40" s="406">
        <v>11</v>
      </c>
      <c r="I40" s="330"/>
      <c r="J40" s="330"/>
      <c r="K40" s="330"/>
    </row>
    <row r="41" spans="1:11" s="251" customFormat="1" ht="12" hidden="1" customHeight="1">
      <c r="A41" s="322">
        <v>2</v>
      </c>
      <c r="B41" s="322">
        <v>3</v>
      </c>
      <c r="C41" s="322">
        <v>2</v>
      </c>
      <c r="D41" s="322"/>
      <c r="E41" s="322"/>
      <c r="F41" s="322"/>
      <c r="G41" s="329" t="s">
        <v>56</v>
      </c>
      <c r="H41" s="406">
        <v>12</v>
      </c>
      <c r="I41" s="324"/>
      <c r="J41" s="324"/>
      <c r="K41" s="324"/>
    </row>
    <row r="42" spans="1:11" s="328" customFormat="1" ht="12" hidden="1">
      <c r="A42" s="321">
        <v>2</v>
      </c>
      <c r="B42" s="321">
        <v>4</v>
      </c>
      <c r="C42" s="321"/>
      <c r="D42" s="321"/>
      <c r="E42" s="321"/>
      <c r="F42" s="321"/>
      <c r="G42" s="325" t="s">
        <v>57</v>
      </c>
      <c r="H42" s="326">
        <v>13</v>
      </c>
      <c r="I42" s="327"/>
      <c r="J42" s="327"/>
      <c r="K42" s="327"/>
    </row>
    <row r="43" spans="1:11" s="251" customFormat="1" ht="12" hidden="1">
      <c r="A43" s="322">
        <v>2</v>
      </c>
      <c r="B43" s="322">
        <v>4</v>
      </c>
      <c r="C43" s="322">
        <v>1</v>
      </c>
      <c r="D43" s="322"/>
      <c r="E43" s="322"/>
      <c r="F43" s="322"/>
      <c r="G43" s="329" t="s">
        <v>288</v>
      </c>
      <c r="H43" s="406">
        <v>14</v>
      </c>
      <c r="I43" s="330"/>
      <c r="J43" s="330"/>
      <c r="K43" s="330"/>
    </row>
    <row r="44" spans="1:11" s="251" customFormat="1" ht="12" hidden="1">
      <c r="A44" s="322">
        <v>2</v>
      </c>
      <c r="B44" s="322">
        <v>4</v>
      </c>
      <c r="C44" s="322">
        <v>1</v>
      </c>
      <c r="D44" s="322">
        <v>1</v>
      </c>
      <c r="E44" s="322">
        <v>1</v>
      </c>
      <c r="F44" s="322">
        <v>1</v>
      </c>
      <c r="G44" s="329" t="s">
        <v>59</v>
      </c>
      <c r="H44" s="406">
        <v>15</v>
      </c>
      <c r="I44" s="324"/>
      <c r="J44" s="324"/>
      <c r="K44" s="332"/>
    </row>
    <row r="45" spans="1:11" s="251" customFormat="1" ht="12" hidden="1">
      <c r="A45" s="322">
        <v>2</v>
      </c>
      <c r="B45" s="322">
        <v>4</v>
      </c>
      <c r="C45" s="322">
        <v>1</v>
      </c>
      <c r="D45" s="322">
        <v>1</v>
      </c>
      <c r="E45" s="322">
        <v>1</v>
      </c>
      <c r="F45" s="322">
        <v>2</v>
      </c>
      <c r="G45" s="329" t="s">
        <v>60</v>
      </c>
      <c r="H45" s="406">
        <v>16</v>
      </c>
      <c r="I45" s="324"/>
      <c r="J45" s="324"/>
      <c r="K45" s="332"/>
    </row>
    <row r="46" spans="1:11" s="251" customFormat="1" ht="12" hidden="1">
      <c r="A46" s="322">
        <v>2</v>
      </c>
      <c r="B46" s="322">
        <v>4</v>
      </c>
      <c r="C46" s="322">
        <v>1</v>
      </c>
      <c r="D46" s="322">
        <v>1</v>
      </c>
      <c r="E46" s="322">
        <v>1</v>
      </c>
      <c r="F46" s="322">
        <v>3</v>
      </c>
      <c r="G46" s="329" t="s">
        <v>61</v>
      </c>
      <c r="H46" s="406">
        <v>17</v>
      </c>
      <c r="I46" s="324"/>
      <c r="J46" s="324"/>
      <c r="K46" s="332"/>
    </row>
    <row r="47" spans="1:11" s="328" customFormat="1" ht="12" hidden="1">
      <c r="A47" s="321">
        <v>2</v>
      </c>
      <c r="B47" s="321">
        <v>5</v>
      </c>
      <c r="C47" s="321"/>
      <c r="D47" s="321"/>
      <c r="E47" s="321"/>
      <c r="F47" s="321"/>
      <c r="G47" s="325" t="s">
        <v>62</v>
      </c>
      <c r="H47" s="326">
        <v>18</v>
      </c>
      <c r="I47" s="327"/>
      <c r="J47" s="327"/>
      <c r="K47" s="327"/>
    </row>
    <row r="48" spans="1:11" s="251" customFormat="1" ht="12" hidden="1">
      <c r="A48" s="322">
        <v>2</v>
      </c>
      <c r="B48" s="322">
        <v>5</v>
      </c>
      <c r="C48" s="322">
        <v>1</v>
      </c>
      <c r="D48" s="322"/>
      <c r="E48" s="322"/>
      <c r="F48" s="322"/>
      <c r="G48" s="329" t="s">
        <v>63</v>
      </c>
      <c r="H48" s="406">
        <v>19</v>
      </c>
      <c r="I48" s="330"/>
      <c r="J48" s="330"/>
      <c r="K48" s="330"/>
    </row>
    <row r="49" spans="1:11" s="251" customFormat="1" ht="24" hidden="1">
      <c r="A49" s="322">
        <v>2</v>
      </c>
      <c r="B49" s="322">
        <v>5</v>
      </c>
      <c r="C49" s="322">
        <v>1</v>
      </c>
      <c r="D49" s="322">
        <v>1</v>
      </c>
      <c r="E49" s="322">
        <v>1</v>
      </c>
      <c r="F49" s="322">
        <v>1</v>
      </c>
      <c r="G49" s="329" t="s">
        <v>64</v>
      </c>
      <c r="H49" s="406">
        <v>20</v>
      </c>
      <c r="I49" s="324"/>
      <c r="J49" s="324"/>
      <c r="K49" s="332"/>
    </row>
    <row r="50" spans="1:11" s="251" customFormat="1" ht="12" hidden="1">
      <c r="A50" s="322">
        <v>2</v>
      </c>
      <c r="B50" s="322">
        <v>5</v>
      </c>
      <c r="C50" s="322">
        <v>1</v>
      </c>
      <c r="D50" s="322">
        <v>1</v>
      </c>
      <c r="E50" s="322">
        <v>1</v>
      </c>
      <c r="F50" s="322">
        <v>2</v>
      </c>
      <c r="G50" s="329" t="s">
        <v>65</v>
      </c>
      <c r="H50" s="406">
        <v>21</v>
      </c>
      <c r="I50" s="324"/>
      <c r="J50" s="324"/>
      <c r="K50" s="332"/>
    </row>
    <row r="51" spans="1:11" s="251" customFormat="1" ht="12" hidden="1">
      <c r="A51" s="322">
        <v>2</v>
      </c>
      <c r="B51" s="322">
        <v>5</v>
      </c>
      <c r="C51" s="322">
        <v>2</v>
      </c>
      <c r="D51" s="322"/>
      <c r="E51" s="322"/>
      <c r="F51" s="322"/>
      <c r="G51" s="329" t="s">
        <v>66</v>
      </c>
      <c r="H51" s="406">
        <v>22</v>
      </c>
      <c r="I51" s="330"/>
      <c r="J51" s="330"/>
      <c r="K51" s="330"/>
    </row>
    <row r="52" spans="1:11" s="251" customFormat="1" ht="24" hidden="1">
      <c r="A52" s="322">
        <v>2</v>
      </c>
      <c r="B52" s="322">
        <v>5</v>
      </c>
      <c r="C52" s="322">
        <v>2</v>
      </c>
      <c r="D52" s="322">
        <v>1</v>
      </c>
      <c r="E52" s="322">
        <v>1</v>
      </c>
      <c r="F52" s="322">
        <v>1</v>
      </c>
      <c r="G52" s="329" t="s">
        <v>67</v>
      </c>
      <c r="H52" s="406">
        <v>23</v>
      </c>
      <c r="I52" s="324"/>
      <c r="J52" s="324"/>
      <c r="K52" s="332"/>
    </row>
    <row r="53" spans="1:11" s="251" customFormat="1" ht="12" hidden="1" customHeight="1">
      <c r="A53" s="322">
        <v>2</v>
      </c>
      <c r="B53" s="322">
        <v>5</v>
      </c>
      <c r="C53" s="322">
        <v>2</v>
      </c>
      <c r="D53" s="322">
        <v>1</v>
      </c>
      <c r="E53" s="322">
        <v>1</v>
      </c>
      <c r="F53" s="322">
        <v>2</v>
      </c>
      <c r="G53" s="329" t="s">
        <v>219</v>
      </c>
      <c r="H53" s="406">
        <v>24</v>
      </c>
      <c r="I53" s="324"/>
      <c r="J53" s="324"/>
      <c r="K53" s="332"/>
    </row>
    <row r="54" spans="1:11" s="251" customFormat="1" ht="12" hidden="1">
      <c r="A54" s="322">
        <v>2</v>
      </c>
      <c r="B54" s="322">
        <v>5</v>
      </c>
      <c r="C54" s="322">
        <v>3</v>
      </c>
      <c r="D54" s="322"/>
      <c r="E54" s="322"/>
      <c r="F54" s="322"/>
      <c r="G54" s="329" t="s">
        <v>289</v>
      </c>
      <c r="H54" s="406">
        <v>25</v>
      </c>
      <c r="I54" s="330"/>
      <c r="J54" s="330"/>
      <c r="K54" s="330"/>
    </row>
    <row r="55" spans="1:11" s="251" customFormat="1" ht="24" hidden="1">
      <c r="A55" s="322">
        <v>2</v>
      </c>
      <c r="B55" s="322">
        <v>5</v>
      </c>
      <c r="C55" s="322">
        <v>3</v>
      </c>
      <c r="D55" s="322">
        <v>1</v>
      </c>
      <c r="E55" s="322">
        <v>1</v>
      </c>
      <c r="F55" s="322">
        <v>1</v>
      </c>
      <c r="G55" s="329" t="s">
        <v>70</v>
      </c>
      <c r="H55" s="406">
        <v>26</v>
      </c>
      <c r="I55" s="324"/>
      <c r="J55" s="324"/>
      <c r="K55" s="332"/>
    </row>
    <row r="56" spans="1:11" s="251" customFormat="1" ht="12" hidden="1">
      <c r="A56" s="322">
        <v>2</v>
      </c>
      <c r="B56" s="322">
        <v>5</v>
      </c>
      <c r="C56" s="322">
        <v>3</v>
      </c>
      <c r="D56" s="322">
        <v>1</v>
      </c>
      <c r="E56" s="322">
        <v>1</v>
      </c>
      <c r="F56" s="322">
        <v>2</v>
      </c>
      <c r="G56" s="329" t="s">
        <v>71</v>
      </c>
      <c r="H56" s="406">
        <v>27</v>
      </c>
      <c r="I56" s="324"/>
      <c r="J56" s="324"/>
      <c r="K56" s="332"/>
    </row>
    <row r="57" spans="1:11" s="251" customFormat="1" ht="24" hidden="1">
      <c r="A57" s="322">
        <v>2</v>
      </c>
      <c r="B57" s="322">
        <v>5</v>
      </c>
      <c r="C57" s="322">
        <v>3</v>
      </c>
      <c r="D57" s="322">
        <v>2</v>
      </c>
      <c r="E57" s="322">
        <v>1</v>
      </c>
      <c r="F57" s="322">
        <v>1</v>
      </c>
      <c r="G57" s="333" t="s">
        <v>72</v>
      </c>
      <c r="H57" s="406">
        <v>28</v>
      </c>
      <c r="I57" s="324"/>
      <c r="J57" s="324"/>
      <c r="K57" s="332"/>
    </row>
    <row r="58" spans="1:11" s="251" customFormat="1" ht="12" hidden="1">
      <c r="A58" s="322">
        <v>2</v>
      </c>
      <c r="B58" s="322">
        <v>5</v>
      </c>
      <c r="C58" s="322">
        <v>3</v>
      </c>
      <c r="D58" s="322">
        <v>2</v>
      </c>
      <c r="E58" s="322">
        <v>1</v>
      </c>
      <c r="F58" s="322">
        <v>2</v>
      </c>
      <c r="G58" s="333" t="s">
        <v>73</v>
      </c>
      <c r="H58" s="406">
        <v>29</v>
      </c>
      <c r="I58" s="324"/>
      <c r="J58" s="324"/>
      <c r="K58" s="332"/>
    </row>
    <row r="59" spans="1:11" s="328" customFormat="1" ht="12" hidden="1">
      <c r="A59" s="321">
        <v>2</v>
      </c>
      <c r="B59" s="321">
        <v>6</v>
      </c>
      <c r="C59" s="321"/>
      <c r="D59" s="321"/>
      <c r="E59" s="321"/>
      <c r="F59" s="321"/>
      <c r="G59" s="325" t="s">
        <v>74</v>
      </c>
      <c r="H59" s="326">
        <v>30</v>
      </c>
      <c r="I59" s="327"/>
      <c r="J59" s="327"/>
      <c r="K59" s="327"/>
    </row>
    <row r="60" spans="1:11" s="251" customFormat="1" ht="12" hidden="1">
      <c r="A60" s="322">
        <v>2</v>
      </c>
      <c r="B60" s="322">
        <v>6</v>
      </c>
      <c r="C60" s="322">
        <v>1</v>
      </c>
      <c r="D60" s="322"/>
      <c r="E60" s="322"/>
      <c r="F60" s="322"/>
      <c r="G60" s="329" t="s">
        <v>220</v>
      </c>
      <c r="H60" s="406">
        <v>31</v>
      </c>
      <c r="I60" s="330"/>
      <c r="J60" s="330"/>
      <c r="K60" s="330"/>
    </row>
    <row r="61" spans="1:11" s="251" customFormat="1" ht="12" hidden="1" customHeight="1">
      <c r="A61" s="322">
        <v>2</v>
      </c>
      <c r="B61" s="322">
        <v>6</v>
      </c>
      <c r="C61" s="322">
        <v>2</v>
      </c>
      <c r="D61" s="322"/>
      <c r="E61" s="322"/>
      <c r="F61" s="322"/>
      <c r="G61" s="329" t="s">
        <v>221</v>
      </c>
      <c r="H61" s="406">
        <v>32</v>
      </c>
      <c r="I61" s="330"/>
      <c r="J61" s="330"/>
      <c r="K61" s="330"/>
    </row>
    <row r="62" spans="1:11" s="251" customFormat="1" ht="12" hidden="1" customHeight="1">
      <c r="A62" s="322">
        <v>2</v>
      </c>
      <c r="B62" s="322">
        <v>6</v>
      </c>
      <c r="C62" s="322">
        <v>3</v>
      </c>
      <c r="D62" s="322"/>
      <c r="E62" s="322"/>
      <c r="F62" s="322"/>
      <c r="G62" s="329" t="s">
        <v>222</v>
      </c>
      <c r="H62" s="406">
        <v>33</v>
      </c>
      <c r="I62" s="330"/>
      <c r="J62" s="330"/>
      <c r="K62" s="330"/>
    </row>
    <row r="63" spans="1:11" s="251" customFormat="1" ht="24" hidden="1">
      <c r="A63" s="322">
        <v>2</v>
      </c>
      <c r="B63" s="322">
        <v>6</v>
      </c>
      <c r="C63" s="322">
        <v>4</v>
      </c>
      <c r="D63" s="322"/>
      <c r="E63" s="322"/>
      <c r="F63" s="322"/>
      <c r="G63" s="329" t="s">
        <v>80</v>
      </c>
      <c r="H63" s="406">
        <v>34</v>
      </c>
      <c r="I63" s="330"/>
      <c r="J63" s="330"/>
      <c r="K63" s="330"/>
    </row>
    <row r="64" spans="1:11" s="251" customFormat="1" ht="24" hidden="1">
      <c r="A64" s="322">
        <v>2</v>
      </c>
      <c r="B64" s="322">
        <v>6</v>
      </c>
      <c r="C64" s="322">
        <v>5</v>
      </c>
      <c r="D64" s="322"/>
      <c r="E64" s="322"/>
      <c r="F64" s="322"/>
      <c r="G64" s="329" t="s">
        <v>81</v>
      </c>
      <c r="H64" s="406">
        <v>35</v>
      </c>
      <c r="I64" s="330"/>
      <c r="J64" s="330"/>
      <c r="K64" s="330"/>
    </row>
    <row r="65" spans="1:11" s="251" customFormat="1" ht="12" hidden="1">
      <c r="A65" s="322">
        <v>2</v>
      </c>
      <c r="B65" s="322">
        <v>6</v>
      </c>
      <c r="C65" s="322">
        <v>6</v>
      </c>
      <c r="D65" s="322"/>
      <c r="E65" s="322"/>
      <c r="F65" s="322"/>
      <c r="G65" s="329" t="s">
        <v>321</v>
      </c>
      <c r="H65" s="406">
        <v>36</v>
      </c>
      <c r="I65" s="330"/>
      <c r="J65" s="330"/>
      <c r="K65" s="330"/>
    </row>
    <row r="66" spans="1:11" s="251" customFormat="1" ht="12" customHeight="1">
      <c r="A66" s="321">
        <v>2</v>
      </c>
      <c r="B66" s="321">
        <v>7</v>
      </c>
      <c r="C66" s="322"/>
      <c r="D66" s="322"/>
      <c r="E66" s="322"/>
      <c r="F66" s="322"/>
      <c r="G66" s="325" t="s">
        <v>83</v>
      </c>
      <c r="H66" s="326">
        <v>37</v>
      </c>
      <c r="I66" s="327">
        <f>I72+I74</f>
        <v>0</v>
      </c>
      <c r="J66" s="327">
        <f t="shared" ref="J66:K66" si="4">J72+J74</f>
        <v>2.2999999999999998</v>
      </c>
      <c r="K66" s="327">
        <f t="shared" si="4"/>
        <v>0</v>
      </c>
    </row>
    <row r="67" spans="1:11" s="251" customFormat="1" ht="12" customHeight="1">
      <c r="A67" s="322">
        <v>2</v>
      </c>
      <c r="B67" s="322">
        <v>7</v>
      </c>
      <c r="C67" s="322">
        <v>1</v>
      </c>
      <c r="D67" s="322"/>
      <c r="E67" s="322"/>
      <c r="F67" s="322"/>
      <c r="G67" s="334" t="s">
        <v>250</v>
      </c>
      <c r="H67" s="406">
        <v>38</v>
      </c>
      <c r="I67" s="330"/>
      <c r="J67" s="330"/>
      <c r="K67" s="330"/>
    </row>
    <row r="68" spans="1:11" s="251" customFormat="1" ht="12" customHeight="1">
      <c r="A68" s="322">
        <v>2</v>
      </c>
      <c r="B68" s="322">
        <v>7</v>
      </c>
      <c r="C68" s="322">
        <v>1</v>
      </c>
      <c r="D68" s="322">
        <v>1</v>
      </c>
      <c r="E68" s="322">
        <v>1</v>
      </c>
      <c r="F68" s="322">
        <v>1</v>
      </c>
      <c r="G68" s="334" t="s">
        <v>85</v>
      </c>
      <c r="H68" s="406">
        <v>39</v>
      </c>
      <c r="I68" s="324"/>
      <c r="J68" s="324"/>
      <c r="K68" s="332"/>
    </row>
    <row r="69" spans="1:11" s="251" customFormat="1" ht="12" customHeight="1">
      <c r="A69" s="322">
        <v>2</v>
      </c>
      <c r="B69" s="322">
        <v>7</v>
      </c>
      <c r="C69" s="322">
        <v>1</v>
      </c>
      <c r="D69" s="322">
        <v>1</v>
      </c>
      <c r="E69" s="322">
        <v>1</v>
      </c>
      <c r="F69" s="322">
        <v>2</v>
      </c>
      <c r="G69" s="334" t="s">
        <v>86</v>
      </c>
      <c r="H69" s="406">
        <v>40</v>
      </c>
      <c r="I69" s="324"/>
      <c r="J69" s="324"/>
      <c r="K69" s="332"/>
    </row>
    <row r="70" spans="1:11" s="251" customFormat="1" ht="12" customHeight="1">
      <c r="A70" s="322">
        <v>2</v>
      </c>
      <c r="B70" s="322">
        <v>7</v>
      </c>
      <c r="C70" s="322">
        <v>2</v>
      </c>
      <c r="D70" s="322"/>
      <c r="E70" s="322"/>
      <c r="F70" s="322"/>
      <c r="G70" s="329" t="s">
        <v>223</v>
      </c>
      <c r="H70" s="406">
        <v>41</v>
      </c>
      <c r="I70" s="330">
        <f>I71+I72+I73</f>
        <v>0</v>
      </c>
      <c r="J70" s="330">
        <f t="shared" ref="J70:K70" si="5">J71+J72+J73</f>
        <v>1.9</v>
      </c>
      <c r="K70" s="330">
        <f t="shared" si="5"/>
        <v>0</v>
      </c>
    </row>
    <row r="71" spans="1:11" s="251" customFormat="1" ht="12" customHeight="1">
      <c r="A71" s="322">
        <v>2</v>
      </c>
      <c r="B71" s="322">
        <v>7</v>
      </c>
      <c r="C71" s="322">
        <v>2</v>
      </c>
      <c r="D71" s="322">
        <v>1</v>
      </c>
      <c r="E71" s="322">
        <v>1</v>
      </c>
      <c r="F71" s="322">
        <v>1</v>
      </c>
      <c r="G71" s="329" t="s">
        <v>224</v>
      </c>
      <c r="H71" s="406">
        <v>42</v>
      </c>
      <c r="I71" s="324"/>
      <c r="J71" s="324"/>
      <c r="K71" s="332"/>
    </row>
    <row r="72" spans="1:11" s="251" customFormat="1" ht="12" customHeight="1">
      <c r="A72" s="322">
        <v>2</v>
      </c>
      <c r="B72" s="322">
        <v>7</v>
      </c>
      <c r="C72" s="322">
        <v>2</v>
      </c>
      <c r="D72" s="322">
        <v>1</v>
      </c>
      <c r="E72" s="322">
        <v>1</v>
      </c>
      <c r="F72" s="322">
        <v>2</v>
      </c>
      <c r="G72" s="329" t="s">
        <v>225</v>
      </c>
      <c r="H72" s="406">
        <v>43</v>
      </c>
      <c r="I72" s="324"/>
      <c r="J72" s="324">
        <v>1.9</v>
      </c>
      <c r="K72" s="332"/>
    </row>
    <row r="73" spans="1:11" s="251" customFormat="1" ht="12" customHeight="1">
      <c r="A73" s="322">
        <v>2</v>
      </c>
      <c r="B73" s="322">
        <v>7</v>
      </c>
      <c r="C73" s="322">
        <v>2</v>
      </c>
      <c r="D73" s="322">
        <v>2</v>
      </c>
      <c r="E73" s="322">
        <v>1</v>
      </c>
      <c r="F73" s="322">
        <v>1</v>
      </c>
      <c r="G73" s="329" t="s">
        <v>91</v>
      </c>
      <c r="H73" s="406">
        <v>44</v>
      </c>
      <c r="I73" s="324"/>
      <c r="J73" s="324"/>
      <c r="K73" s="332"/>
    </row>
    <row r="74" spans="1:11" s="251" customFormat="1" ht="12" customHeight="1">
      <c r="A74" s="322">
        <v>2</v>
      </c>
      <c r="B74" s="322">
        <v>7</v>
      </c>
      <c r="C74" s="322">
        <v>3</v>
      </c>
      <c r="D74" s="322"/>
      <c r="E74" s="322"/>
      <c r="F74" s="322"/>
      <c r="G74" s="329" t="s">
        <v>92</v>
      </c>
      <c r="H74" s="406">
        <v>45</v>
      </c>
      <c r="I74" s="330"/>
      <c r="J74" s="330">
        <v>0.4</v>
      </c>
      <c r="K74" s="330"/>
    </row>
    <row r="75" spans="1:11" s="328" customFormat="1" ht="12" hidden="1" customHeight="1">
      <c r="A75" s="321">
        <v>2</v>
      </c>
      <c r="B75" s="321">
        <v>8</v>
      </c>
      <c r="C75" s="321"/>
      <c r="D75" s="321"/>
      <c r="E75" s="321"/>
      <c r="F75" s="321"/>
      <c r="G75" s="325" t="s">
        <v>251</v>
      </c>
      <c r="H75" s="326">
        <v>46</v>
      </c>
      <c r="I75" s="327"/>
      <c r="J75" s="327"/>
      <c r="K75" s="327"/>
    </row>
    <row r="76" spans="1:11" s="251" customFormat="1" ht="12" hidden="1" customHeight="1">
      <c r="A76" s="322">
        <v>2</v>
      </c>
      <c r="B76" s="322">
        <v>8</v>
      </c>
      <c r="C76" s="322">
        <v>1</v>
      </c>
      <c r="D76" s="322">
        <v>1</v>
      </c>
      <c r="E76" s="322"/>
      <c r="F76" s="322"/>
      <c r="G76" s="335" t="s">
        <v>96</v>
      </c>
      <c r="H76" s="406">
        <v>47</v>
      </c>
      <c r="I76" s="330"/>
      <c r="J76" s="330"/>
      <c r="K76" s="330"/>
    </row>
    <row r="77" spans="1:11" s="251" customFormat="1" ht="12" hidden="1" customHeight="1">
      <c r="A77" s="322">
        <v>2</v>
      </c>
      <c r="B77" s="322">
        <v>8</v>
      </c>
      <c r="C77" s="322">
        <v>1</v>
      </c>
      <c r="D77" s="322">
        <v>1</v>
      </c>
      <c r="E77" s="322">
        <v>1</v>
      </c>
      <c r="F77" s="322">
        <v>1</v>
      </c>
      <c r="G77" s="335" t="s">
        <v>226</v>
      </c>
      <c r="H77" s="406">
        <v>48</v>
      </c>
      <c r="I77" s="324"/>
      <c r="J77" s="324"/>
      <c r="K77" s="332"/>
    </row>
    <row r="78" spans="1:11" s="251" customFormat="1" ht="12" hidden="1" customHeight="1">
      <c r="A78" s="322">
        <v>2</v>
      </c>
      <c r="B78" s="322">
        <v>8</v>
      </c>
      <c r="C78" s="322">
        <v>1</v>
      </c>
      <c r="D78" s="322">
        <v>1</v>
      </c>
      <c r="E78" s="322">
        <v>1</v>
      </c>
      <c r="F78" s="322">
        <v>2</v>
      </c>
      <c r="G78" s="329" t="s">
        <v>227</v>
      </c>
      <c r="H78" s="406">
        <v>49</v>
      </c>
      <c r="I78" s="324"/>
      <c r="J78" s="324"/>
      <c r="K78" s="332"/>
    </row>
    <row r="79" spans="1:11" s="251" customFormat="1" ht="12" hidden="1" customHeight="1">
      <c r="A79" s="322">
        <v>2</v>
      </c>
      <c r="B79" s="322">
        <v>8</v>
      </c>
      <c r="C79" s="322">
        <v>1</v>
      </c>
      <c r="D79" s="322">
        <v>1</v>
      </c>
      <c r="E79" s="322">
        <v>1</v>
      </c>
      <c r="F79" s="322">
        <v>3</v>
      </c>
      <c r="G79" s="333" t="s">
        <v>256</v>
      </c>
      <c r="H79" s="406">
        <v>50</v>
      </c>
      <c r="I79" s="324"/>
      <c r="J79" s="324"/>
      <c r="K79" s="332"/>
    </row>
    <row r="80" spans="1:11" s="251" customFormat="1" ht="12" hidden="1" customHeight="1">
      <c r="A80" s="322">
        <v>2</v>
      </c>
      <c r="B80" s="322">
        <v>8</v>
      </c>
      <c r="C80" s="322">
        <v>1</v>
      </c>
      <c r="D80" s="322">
        <v>2</v>
      </c>
      <c r="E80" s="322"/>
      <c r="F80" s="322"/>
      <c r="G80" s="329" t="s">
        <v>99</v>
      </c>
      <c r="H80" s="406">
        <v>51</v>
      </c>
      <c r="I80" s="330"/>
      <c r="J80" s="330"/>
      <c r="K80" s="330"/>
    </row>
    <row r="81" spans="1:11" s="328" customFormat="1" ht="36" hidden="1">
      <c r="A81" s="336">
        <v>2</v>
      </c>
      <c r="B81" s="336">
        <v>9</v>
      </c>
      <c r="C81" s="336"/>
      <c r="D81" s="336"/>
      <c r="E81" s="336"/>
      <c r="F81" s="336"/>
      <c r="G81" s="325" t="s">
        <v>252</v>
      </c>
      <c r="H81" s="326">
        <v>52</v>
      </c>
      <c r="I81" s="327"/>
      <c r="J81" s="327"/>
      <c r="K81" s="327"/>
    </row>
    <row r="82" spans="1:11" s="328" customFormat="1" ht="48" hidden="1">
      <c r="A82" s="321">
        <v>3</v>
      </c>
      <c r="B82" s="321"/>
      <c r="C82" s="321"/>
      <c r="D82" s="321"/>
      <c r="E82" s="321"/>
      <c r="F82" s="321"/>
      <c r="G82" s="337" t="s">
        <v>230</v>
      </c>
      <c r="H82" s="326">
        <v>53</v>
      </c>
      <c r="I82" s="338"/>
      <c r="J82" s="338"/>
      <c r="K82" s="338"/>
    </row>
    <row r="83" spans="1:11" s="328" customFormat="1" ht="24" hidden="1">
      <c r="A83" s="321">
        <v>3</v>
      </c>
      <c r="B83" s="321">
        <v>1</v>
      </c>
      <c r="C83" s="321"/>
      <c r="D83" s="321"/>
      <c r="E83" s="321"/>
      <c r="F83" s="321"/>
      <c r="G83" s="337" t="s">
        <v>109</v>
      </c>
      <c r="H83" s="326">
        <v>54</v>
      </c>
      <c r="I83" s="327"/>
      <c r="J83" s="327"/>
      <c r="K83" s="327"/>
    </row>
    <row r="84" spans="1:11" s="251" customFormat="1" ht="24" hidden="1">
      <c r="A84" s="339">
        <v>3</v>
      </c>
      <c r="B84" s="339">
        <v>1</v>
      </c>
      <c r="C84" s="339">
        <v>1</v>
      </c>
      <c r="D84" s="340"/>
      <c r="E84" s="340"/>
      <c r="F84" s="340"/>
      <c r="G84" s="335" t="s">
        <v>290</v>
      </c>
      <c r="H84" s="406">
        <v>55</v>
      </c>
      <c r="I84" s="330"/>
      <c r="J84" s="330"/>
      <c r="K84" s="330"/>
    </row>
    <row r="85" spans="1:11" s="251" customFormat="1" ht="12" hidden="1" customHeight="1">
      <c r="A85" s="339">
        <v>3</v>
      </c>
      <c r="B85" s="339">
        <v>1</v>
      </c>
      <c r="C85" s="339">
        <v>2</v>
      </c>
      <c r="D85" s="339"/>
      <c r="E85" s="340"/>
      <c r="F85" s="340"/>
      <c r="G85" s="341" t="s">
        <v>124</v>
      </c>
      <c r="H85" s="406">
        <v>56</v>
      </c>
      <c r="I85" s="330"/>
      <c r="J85" s="330"/>
      <c r="K85" s="330"/>
    </row>
    <row r="86" spans="1:11" s="251" customFormat="1" ht="12" hidden="1">
      <c r="A86" s="339">
        <v>3</v>
      </c>
      <c r="B86" s="339">
        <v>1</v>
      </c>
      <c r="C86" s="339">
        <v>3</v>
      </c>
      <c r="D86" s="339"/>
      <c r="E86" s="339"/>
      <c r="F86" s="339"/>
      <c r="G86" s="341" t="s">
        <v>128</v>
      </c>
      <c r="H86" s="406">
        <v>57</v>
      </c>
      <c r="I86" s="330"/>
      <c r="J86" s="330"/>
      <c r="K86" s="330"/>
    </row>
    <row r="87" spans="1:11" s="251" customFormat="1" ht="24" hidden="1" customHeight="1">
      <c r="A87" s="342">
        <v>3</v>
      </c>
      <c r="B87" s="342">
        <v>1</v>
      </c>
      <c r="C87" s="342">
        <v>4</v>
      </c>
      <c r="D87" s="342"/>
      <c r="E87" s="342"/>
      <c r="F87" s="342"/>
      <c r="G87" s="341" t="s">
        <v>136</v>
      </c>
      <c r="H87" s="332">
        <v>58</v>
      </c>
      <c r="I87" s="324"/>
      <c r="J87" s="324"/>
      <c r="K87" s="332"/>
    </row>
    <row r="88" spans="1:11" s="251" customFormat="1" ht="24" hidden="1">
      <c r="A88" s="339">
        <v>3</v>
      </c>
      <c r="B88" s="339">
        <v>1</v>
      </c>
      <c r="C88" s="339">
        <v>5</v>
      </c>
      <c r="D88" s="339"/>
      <c r="E88" s="339"/>
      <c r="F88" s="339"/>
      <c r="G88" s="341" t="s">
        <v>231</v>
      </c>
      <c r="H88" s="406">
        <v>59</v>
      </c>
      <c r="I88" s="324"/>
      <c r="J88" s="324"/>
      <c r="K88" s="332"/>
    </row>
    <row r="89" spans="1:11" s="328" customFormat="1" ht="36" hidden="1" customHeight="1">
      <c r="A89" s="340">
        <v>3</v>
      </c>
      <c r="B89" s="340">
        <v>2</v>
      </c>
      <c r="C89" s="340"/>
      <c r="D89" s="340"/>
      <c r="E89" s="340"/>
      <c r="F89" s="340"/>
      <c r="G89" s="343" t="s">
        <v>262</v>
      </c>
      <c r="H89" s="326">
        <v>60</v>
      </c>
      <c r="I89" s="338"/>
      <c r="J89" s="338"/>
      <c r="K89" s="344"/>
    </row>
    <row r="90" spans="1:11" s="328" customFormat="1" ht="24">
      <c r="A90" s="340">
        <v>3</v>
      </c>
      <c r="B90" s="340">
        <v>3</v>
      </c>
      <c r="C90" s="340"/>
      <c r="D90" s="340"/>
      <c r="E90" s="340"/>
      <c r="F90" s="340"/>
      <c r="G90" s="343" t="s">
        <v>175</v>
      </c>
      <c r="H90" s="326">
        <v>61</v>
      </c>
      <c r="I90" s="338"/>
      <c r="J90" s="338"/>
      <c r="K90" s="344"/>
    </row>
    <row r="91" spans="1:11" s="328" customFormat="1" ht="12">
      <c r="A91" s="321"/>
      <c r="B91" s="321"/>
      <c r="C91" s="321"/>
      <c r="D91" s="321"/>
      <c r="E91" s="321"/>
      <c r="F91" s="321"/>
      <c r="G91" s="337" t="s">
        <v>291</v>
      </c>
      <c r="H91" s="326">
        <v>62</v>
      </c>
      <c r="I91" s="338">
        <f>I30+I90</f>
        <v>2.5</v>
      </c>
      <c r="J91" s="338">
        <f t="shared" ref="J91:K91" si="6">J30+J90</f>
        <v>43.9</v>
      </c>
      <c r="K91" s="338">
        <f t="shared" si="6"/>
        <v>0</v>
      </c>
    </row>
    <row r="92" spans="1:11" s="251" customFormat="1" ht="9" customHeight="1">
      <c r="A92" s="345"/>
      <c r="B92" s="345"/>
      <c r="C92" s="345"/>
      <c r="D92" s="346"/>
      <c r="E92" s="346"/>
      <c r="F92" s="346"/>
      <c r="G92" s="254"/>
      <c r="H92" s="403"/>
      <c r="I92" s="347"/>
      <c r="J92" s="347"/>
      <c r="K92" s="348"/>
    </row>
    <row r="93" spans="1:11" s="251" customFormat="1" ht="12">
      <c r="A93" s="408" t="s">
        <v>322</v>
      </c>
      <c r="B93" s="407"/>
      <c r="C93" s="407"/>
      <c r="D93" s="407"/>
      <c r="E93" s="407"/>
      <c r="F93" s="407"/>
      <c r="G93" s="407"/>
      <c r="H93" s="349"/>
      <c r="I93" s="255"/>
      <c r="J93" s="407"/>
      <c r="K93" s="256"/>
    </row>
    <row r="94" spans="1:11" s="251" customFormat="1" ht="15">
      <c r="A94" s="350"/>
      <c r="B94" s="351"/>
      <c r="C94" s="351"/>
      <c r="D94" s="351"/>
      <c r="E94" s="351"/>
      <c r="F94" s="351"/>
      <c r="G94" s="351" t="s">
        <v>296</v>
      </c>
      <c r="H94" s="352"/>
      <c r="I94" s="357"/>
      <c r="J94" s="431"/>
      <c r="K94" s="357" t="s">
        <v>297</v>
      </c>
    </row>
    <row r="95" spans="1:11" s="251" customFormat="1" ht="12">
      <c r="A95" s="480" t="s">
        <v>253</v>
      </c>
      <c r="B95" s="481"/>
      <c r="C95" s="481"/>
      <c r="D95" s="481"/>
      <c r="E95" s="481"/>
      <c r="F95" s="481"/>
      <c r="G95" s="481"/>
      <c r="H95" s="353"/>
      <c r="I95" s="354" t="s">
        <v>194</v>
      </c>
      <c r="J95" s="355"/>
      <c r="K95" s="354" t="s">
        <v>195</v>
      </c>
    </row>
    <row r="96" spans="1:11" s="251" customFormat="1" ht="12" customHeight="1">
      <c r="A96" s="408"/>
      <c r="B96" s="408"/>
      <c r="C96" s="257"/>
      <c r="D96" s="408"/>
      <c r="E96" s="408"/>
      <c r="F96" s="482"/>
      <c r="G96" s="483"/>
      <c r="H96" s="353"/>
      <c r="I96" s="258"/>
      <c r="J96" s="259"/>
      <c r="K96" s="259"/>
    </row>
    <row r="97" spans="1:11" s="251" customFormat="1" ht="15">
      <c r="A97" s="356"/>
      <c r="B97" s="356"/>
      <c r="C97" s="356"/>
      <c r="D97" s="356"/>
      <c r="E97" s="356"/>
      <c r="F97" s="356"/>
      <c r="G97" s="356" t="s">
        <v>203</v>
      </c>
      <c r="H97" s="353"/>
      <c r="I97" s="357"/>
      <c r="J97" s="431"/>
      <c r="K97" s="357" t="s">
        <v>204</v>
      </c>
    </row>
    <row r="98" spans="1:11" s="251" customFormat="1" ht="24.75" customHeight="1">
      <c r="A98" s="484" t="s">
        <v>292</v>
      </c>
      <c r="B98" s="485"/>
      <c r="C98" s="485"/>
      <c r="D98" s="485"/>
      <c r="E98" s="485"/>
      <c r="F98" s="485"/>
      <c r="G98" s="485"/>
      <c r="H98" s="352"/>
      <c r="I98" s="354" t="s">
        <v>194</v>
      </c>
      <c r="J98" s="355"/>
      <c r="K98" s="354" t="s">
        <v>195</v>
      </c>
    </row>
    <row r="99" spans="1:11">
      <c r="A99" s="260"/>
      <c r="B99" s="260"/>
      <c r="C99" s="260"/>
      <c r="D99" s="260"/>
      <c r="E99" s="260"/>
      <c r="F99" s="260"/>
      <c r="G99" s="170"/>
      <c r="H99" s="353"/>
      <c r="I99" s="170"/>
      <c r="J99" s="170"/>
      <c r="K99" s="170"/>
    </row>
    <row r="100" spans="1:11">
      <c r="A100" s="260"/>
      <c r="B100" s="260"/>
      <c r="C100" s="260"/>
      <c r="D100" s="260"/>
      <c r="E100" s="260"/>
      <c r="F100" s="260"/>
      <c r="G100" s="170"/>
      <c r="H100" s="349"/>
      <c r="I100" s="170"/>
      <c r="J100" s="170"/>
      <c r="K100" s="170"/>
    </row>
    <row r="101" spans="1:11">
      <c r="A101" s="260"/>
      <c r="B101" s="260"/>
      <c r="C101" s="260"/>
      <c r="D101" s="260"/>
      <c r="E101" s="260"/>
      <c r="F101" s="260"/>
      <c r="G101" s="170"/>
      <c r="H101" s="352"/>
      <c r="I101" s="170"/>
      <c r="J101" s="170"/>
      <c r="K101" s="170"/>
    </row>
    <row r="102" spans="1:11">
      <c r="A102" s="260"/>
      <c r="B102" s="260"/>
      <c r="C102" s="260"/>
      <c r="D102" s="260"/>
      <c r="E102" s="260"/>
      <c r="F102" s="260"/>
      <c r="G102" s="170"/>
      <c r="H102" s="353"/>
      <c r="I102" s="170"/>
      <c r="J102" s="170"/>
      <c r="K102" s="170"/>
    </row>
    <row r="103" spans="1:11">
      <c r="A103" s="260"/>
      <c r="B103" s="194"/>
      <c r="C103" s="261"/>
      <c r="D103" s="261"/>
      <c r="E103" s="261"/>
      <c r="F103" s="261"/>
      <c r="G103" s="261"/>
      <c r="H103" s="353"/>
      <c r="I103" s="170"/>
      <c r="J103" s="170"/>
      <c r="K103" s="170"/>
    </row>
    <row r="104" spans="1:11">
      <c r="A104" s="260"/>
      <c r="B104" s="260"/>
      <c r="C104" s="260"/>
      <c r="D104" s="260"/>
      <c r="E104" s="260"/>
      <c r="F104" s="260"/>
      <c r="G104" s="170"/>
      <c r="H104" s="353"/>
      <c r="I104" s="170"/>
      <c r="J104" s="170"/>
      <c r="K104" s="170"/>
    </row>
    <row r="105" spans="1:11">
      <c r="A105" s="260"/>
      <c r="B105" s="260"/>
      <c r="C105" s="260"/>
      <c r="D105" s="260"/>
      <c r="E105" s="260"/>
      <c r="F105" s="260"/>
      <c r="G105" s="170"/>
      <c r="H105" s="353"/>
      <c r="I105" s="170"/>
      <c r="J105" s="170"/>
      <c r="K105" s="170"/>
    </row>
    <row r="106" spans="1:11">
      <c r="A106" s="260"/>
      <c r="B106" s="260"/>
      <c r="C106" s="260"/>
      <c r="D106" s="260"/>
      <c r="E106" s="260"/>
      <c r="F106" s="260"/>
      <c r="G106" s="170"/>
      <c r="H106" s="353"/>
      <c r="I106" s="170"/>
      <c r="J106" s="170"/>
      <c r="K106" s="170"/>
    </row>
    <row r="107" spans="1:11">
      <c r="A107" s="260"/>
      <c r="B107" s="260"/>
      <c r="C107" s="260"/>
      <c r="D107" s="260"/>
      <c r="E107" s="260"/>
      <c r="F107" s="260"/>
      <c r="G107" s="170"/>
      <c r="H107" s="358"/>
      <c r="I107" s="170"/>
      <c r="J107" s="170"/>
      <c r="K107" s="170"/>
    </row>
    <row r="108" spans="1:11">
      <c r="A108" s="260"/>
      <c r="B108" s="260"/>
      <c r="C108" s="260"/>
      <c r="D108" s="260"/>
      <c r="E108" s="260"/>
      <c r="F108" s="260"/>
      <c r="G108" s="170"/>
      <c r="H108" s="358"/>
      <c r="I108" s="170"/>
      <c r="J108" s="170"/>
      <c r="K108" s="170"/>
    </row>
    <row r="109" spans="1:11">
      <c r="A109" s="260"/>
      <c r="B109" s="260"/>
      <c r="C109" s="260"/>
      <c r="D109" s="260"/>
      <c r="E109" s="260"/>
      <c r="F109" s="260"/>
      <c r="G109" s="170"/>
      <c r="H109" s="359"/>
      <c r="I109" s="170"/>
      <c r="J109" s="170"/>
      <c r="K109" s="170"/>
    </row>
    <row r="110" spans="1:11">
      <c r="A110" s="260"/>
      <c r="B110" s="260"/>
      <c r="C110" s="260"/>
      <c r="D110" s="260"/>
      <c r="E110" s="260"/>
      <c r="F110" s="260"/>
      <c r="G110" s="170"/>
      <c r="H110" s="358"/>
      <c r="I110" s="170"/>
      <c r="J110" s="170"/>
      <c r="K110" s="170"/>
    </row>
    <row r="111" spans="1:11">
      <c r="A111" s="260"/>
      <c r="B111" s="260"/>
      <c r="C111" s="260"/>
      <c r="D111" s="260"/>
      <c r="E111" s="260"/>
      <c r="F111" s="260"/>
      <c r="G111" s="170"/>
      <c r="H111" s="353"/>
      <c r="I111" s="170"/>
      <c r="J111" s="170"/>
      <c r="K111" s="170"/>
    </row>
    <row r="112" spans="1:11">
      <c r="A112" s="260"/>
      <c r="B112" s="260"/>
      <c r="C112" s="260"/>
      <c r="D112" s="260"/>
      <c r="E112" s="260"/>
      <c r="F112" s="260"/>
      <c r="G112" s="170"/>
      <c r="H112" s="359"/>
      <c r="I112" s="170"/>
      <c r="J112" s="170"/>
      <c r="K112" s="170"/>
    </row>
    <row r="113" spans="1:11">
      <c r="A113" s="260"/>
      <c r="B113" s="260"/>
      <c r="C113" s="260"/>
      <c r="D113" s="260"/>
      <c r="E113" s="260"/>
      <c r="F113" s="260"/>
      <c r="G113" s="170"/>
      <c r="H113" s="403"/>
      <c r="I113" s="170"/>
      <c r="J113" s="170"/>
      <c r="K113" s="170"/>
    </row>
    <row r="114" spans="1:11">
      <c r="A114" s="260"/>
      <c r="B114" s="260"/>
      <c r="C114" s="260"/>
      <c r="D114" s="260"/>
      <c r="E114" s="260"/>
      <c r="F114" s="260"/>
      <c r="G114" s="170"/>
      <c r="H114" s="404"/>
      <c r="I114" s="170"/>
      <c r="J114" s="170"/>
      <c r="K114" s="170"/>
    </row>
    <row r="115" spans="1:11">
      <c r="A115" s="260"/>
      <c r="B115" s="260"/>
      <c r="C115" s="260"/>
      <c r="D115" s="260"/>
      <c r="E115" s="260"/>
      <c r="F115" s="260"/>
      <c r="G115" s="170"/>
      <c r="H115" s="403"/>
      <c r="I115" s="170"/>
      <c r="J115" s="170"/>
      <c r="K115" s="170"/>
    </row>
    <row r="116" spans="1:11">
      <c r="A116" s="260"/>
      <c r="B116" s="260"/>
      <c r="C116" s="260"/>
      <c r="D116" s="260"/>
      <c r="E116" s="260"/>
      <c r="F116" s="260"/>
      <c r="G116" s="170"/>
      <c r="H116" s="403"/>
      <c r="I116" s="170"/>
      <c r="J116" s="170"/>
      <c r="K116" s="170"/>
    </row>
    <row r="117" spans="1:11">
      <c r="A117" s="260"/>
      <c r="B117" s="260"/>
      <c r="C117" s="260"/>
      <c r="D117" s="260"/>
      <c r="E117" s="260"/>
      <c r="F117" s="260"/>
      <c r="G117" s="170"/>
      <c r="H117" s="353"/>
      <c r="I117" s="170"/>
      <c r="J117" s="170"/>
      <c r="K117" s="170"/>
    </row>
    <row r="118" spans="1:11">
      <c r="A118" s="260"/>
      <c r="B118" s="260"/>
      <c r="C118" s="260"/>
      <c r="D118" s="260"/>
      <c r="E118" s="260"/>
      <c r="F118" s="260"/>
      <c r="G118" s="170"/>
      <c r="H118" s="349"/>
      <c r="I118" s="170"/>
      <c r="J118" s="170"/>
      <c r="K118" s="170"/>
    </row>
    <row r="119" spans="1:11">
      <c r="A119" s="260"/>
      <c r="B119" s="260"/>
      <c r="C119" s="260"/>
      <c r="D119" s="260"/>
      <c r="E119" s="260"/>
      <c r="F119" s="260"/>
      <c r="G119" s="170"/>
      <c r="H119" s="352"/>
      <c r="I119" s="170"/>
      <c r="J119" s="170"/>
      <c r="K119" s="170"/>
    </row>
    <row r="120" spans="1:11">
      <c r="A120" s="260"/>
      <c r="B120" s="260"/>
      <c r="C120" s="260"/>
      <c r="D120" s="260"/>
      <c r="E120" s="260"/>
      <c r="F120" s="260"/>
      <c r="G120" s="170"/>
      <c r="H120" s="352"/>
      <c r="I120" s="170"/>
      <c r="J120" s="170"/>
      <c r="K120" s="170"/>
    </row>
    <row r="121" spans="1:11">
      <c r="A121" s="260"/>
      <c r="B121" s="260"/>
      <c r="C121" s="260"/>
      <c r="D121" s="260"/>
      <c r="E121" s="260"/>
      <c r="F121" s="260"/>
      <c r="G121" s="170"/>
      <c r="H121" s="353"/>
      <c r="I121" s="170"/>
      <c r="J121" s="170"/>
      <c r="K121" s="170"/>
    </row>
    <row r="122" spans="1:11">
      <c r="A122" s="260"/>
      <c r="B122" s="260"/>
      <c r="C122" s="260"/>
      <c r="D122" s="260"/>
      <c r="E122" s="260"/>
      <c r="F122" s="260"/>
      <c r="G122" s="170"/>
      <c r="H122" s="353"/>
      <c r="I122" s="170"/>
      <c r="J122" s="170"/>
      <c r="K122" s="170"/>
    </row>
    <row r="123" spans="1:11">
      <c r="A123" s="260"/>
      <c r="B123" s="260"/>
      <c r="C123" s="260"/>
      <c r="D123" s="260"/>
      <c r="E123" s="260"/>
      <c r="F123" s="260"/>
      <c r="G123" s="170"/>
      <c r="H123" s="353"/>
      <c r="I123" s="170"/>
      <c r="J123" s="170"/>
      <c r="K123" s="170"/>
    </row>
    <row r="124" spans="1:11">
      <c r="A124" s="260"/>
      <c r="B124" s="260"/>
      <c r="C124" s="260"/>
      <c r="D124" s="260"/>
      <c r="E124" s="260"/>
      <c r="F124" s="260"/>
      <c r="G124" s="170"/>
      <c r="H124" s="352"/>
      <c r="I124" s="170"/>
      <c r="J124" s="170"/>
      <c r="K124" s="170"/>
    </row>
    <row r="125" spans="1:11">
      <c r="A125" s="260"/>
      <c r="B125" s="260"/>
      <c r="C125" s="260"/>
      <c r="D125" s="260"/>
      <c r="E125" s="260"/>
      <c r="F125" s="260"/>
      <c r="G125" s="170"/>
      <c r="H125" s="353"/>
      <c r="I125" s="170"/>
      <c r="J125" s="170"/>
      <c r="K125" s="170"/>
    </row>
    <row r="126" spans="1:11">
      <c r="A126" s="260"/>
      <c r="B126" s="260"/>
      <c r="C126" s="260"/>
      <c r="D126" s="260"/>
      <c r="E126" s="260"/>
      <c r="F126" s="260"/>
      <c r="G126" s="170"/>
      <c r="H126" s="353"/>
      <c r="I126" s="170"/>
      <c r="J126" s="170"/>
      <c r="K126" s="170"/>
    </row>
    <row r="127" spans="1:11">
      <c r="A127" s="260"/>
      <c r="B127" s="260"/>
      <c r="C127" s="260"/>
      <c r="D127" s="260"/>
      <c r="E127" s="260"/>
      <c r="F127" s="260"/>
      <c r="G127" s="170"/>
      <c r="H127" s="353"/>
      <c r="I127" s="170"/>
      <c r="J127" s="170"/>
      <c r="K127" s="170"/>
    </row>
    <row r="128" spans="1:11">
      <c r="A128" s="260"/>
      <c r="B128" s="260"/>
      <c r="C128" s="260"/>
      <c r="D128" s="260"/>
      <c r="E128" s="260"/>
      <c r="F128" s="260"/>
      <c r="G128" s="170"/>
      <c r="H128" s="352"/>
      <c r="I128" s="170"/>
      <c r="J128" s="170"/>
      <c r="K128" s="170"/>
    </row>
    <row r="129" spans="1:11">
      <c r="A129" s="260"/>
      <c r="B129" s="260"/>
      <c r="C129" s="260"/>
      <c r="D129" s="260"/>
      <c r="E129" s="260"/>
      <c r="F129" s="260"/>
      <c r="G129" s="170"/>
      <c r="H129" s="353"/>
      <c r="I129" s="170"/>
      <c r="J129" s="170"/>
      <c r="K129" s="170"/>
    </row>
    <row r="130" spans="1:11">
      <c r="A130" s="260"/>
      <c r="B130" s="260"/>
      <c r="C130" s="260"/>
      <c r="D130" s="260"/>
      <c r="E130" s="260"/>
      <c r="F130" s="260"/>
      <c r="G130" s="170"/>
      <c r="H130" s="353"/>
      <c r="I130" s="170"/>
      <c r="J130" s="170"/>
      <c r="K130" s="170"/>
    </row>
    <row r="131" spans="1:11">
      <c r="A131" s="260"/>
      <c r="B131" s="260"/>
      <c r="C131" s="260"/>
      <c r="D131" s="260"/>
      <c r="E131" s="260"/>
      <c r="F131" s="260"/>
      <c r="G131" s="170"/>
      <c r="H131" s="353"/>
      <c r="I131" s="170"/>
      <c r="J131" s="170"/>
      <c r="K131" s="170"/>
    </row>
    <row r="132" spans="1:11">
      <c r="A132" s="260"/>
      <c r="B132" s="260"/>
      <c r="C132" s="260"/>
      <c r="D132" s="260"/>
      <c r="E132" s="260"/>
      <c r="F132" s="260"/>
      <c r="G132" s="170"/>
      <c r="H132" s="353"/>
      <c r="I132" s="170"/>
      <c r="J132" s="170"/>
      <c r="K132" s="170"/>
    </row>
    <row r="133" spans="1:11">
      <c r="A133" s="260"/>
      <c r="B133" s="260"/>
      <c r="C133" s="260"/>
      <c r="D133" s="260"/>
      <c r="E133" s="260"/>
      <c r="F133" s="260"/>
      <c r="G133" s="170"/>
      <c r="H133" s="353"/>
      <c r="I133" s="170"/>
      <c r="J133" s="170"/>
      <c r="K133" s="170"/>
    </row>
    <row r="134" spans="1:11">
      <c r="A134" s="260"/>
      <c r="B134" s="260"/>
      <c r="C134" s="260"/>
      <c r="D134" s="260"/>
      <c r="E134" s="260"/>
      <c r="F134" s="260"/>
      <c r="G134" s="170"/>
      <c r="H134" s="353"/>
      <c r="I134" s="170"/>
      <c r="J134" s="170"/>
      <c r="K134" s="170"/>
    </row>
    <row r="135" spans="1:11">
      <c r="A135" s="260"/>
      <c r="B135" s="260"/>
      <c r="C135" s="260"/>
      <c r="D135" s="260"/>
      <c r="E135" s="260"/>
      <c r="F135" s="260"/>
      <c r="G135" s="170"/>
      <c r="H135" s="349"/>
      <c r="I135" s="170"/>
      <c r="J135" s="170"/>
      <c r="K135" s="170"/>
    </row>
    <row r="136" spans="1:11">
      <c r="A136" s="260"/>
      <c r="B136" s="260"/>
      <c r="C136" s="260"/>
      <c r="D136" s="260"/>
      <c r="E136" s="260"/>
      <c r="F136" s="260"/>
      <c r="G136" s="170"/>
      <c r="H136" s="352"/>
      <c r="I136" s="170"/>
      <c r="J136" s="170"/>
      <c r="K136" s="170"/>
    </row>
    <row r="137" spans="1:11">
      <c r="A137" s="260"/>
      <c r="B137" s="260"/>
      <c r="C137" s="260"/>
      <c r="D137" s="260"/>
      <c r="E137" s="260"/>
      <c r="F137" s="260"/>
      <c r="G137" s="170"/>
      <c r="H137" s="353"/>
      <c r="I137" s="170"/>
      <c r="J137" s="170"/>
      <c r="K137" s="170"/>
    </row>
    <row r="138" spans="1:11">
      <c r="A138" s="260"/>
      <c r="B138" s="260"/>
      <c r="C138" s="260"/>
      <c r="D138" s="260"/>
      <c r="E138" s="260"/>
      <c r="F138" s="260"/>
      <c r="G138" s="170"/>
      <c r="H138" s="353"/>
      <c r="I138" s="170"/>
      <c r="J138" s="170"/>
      <c r="K138" s="170"/>
    </row>
    <row r="139" spans="1:11">
      <c r="A139" s="260"/>
      <c r="B139" s="260"/>
      <c r="C139" s="260"/>
      <c r="D139" s="260"/>
      <c r="E139" s="260"/>
      <c r="F139" s="260"/>
      <c r="G139" s="170"/>
      <c r="H139" s="353"/>
      <c r="I139" s="170"/>
      <c r="J139" s="170"/>
      <c r="K139" s="170"/>
    </row>
    <row r="140" spans="1:11">
      <c r="A140" s="260"/>
      <c r="B140" s="260"/>
      <c r="C140" s="260"/>
      <c r="D140" s="260"/>
      <c r="E140" s="260"/>
      <c r="F140" s="260"/>
      <c r="G140" s="170"/>
      <c r="H140" s="349"/>
      <c r="I140" s="170"/>
      <c r="J140" s="170"/>
      <c r="K140" s="170"/>
    </row>
    <row r="141" spans="1:11">
      <c r="A141" s="260"/>
      <c r="B141" s="260"/>
      <c r="C141" s="260"/>
      <c r="D141" s="260"/>
      <c r="E141" s="260"/>
      <c r="F141" s="260"/>
      <c r="G141" s="170"/>
      <c r="H141" s="352"/>
      <c r="I141" s="170"/>
      <c r="J141" s="170"/>
      <c r="K141" s="170"/>
    </row>
    <row r="142" spans="1:11">
      <c r="A142" s="260"/>
      <c r="B142" s="260"/>
      <c r="C142" s="260"/>
      <c r="D142" s="260"/>
      <c r="E142" s="260"/>
      <c r="F142" s="260"/>
      <c r="G142" s="170"/>
      <c r="H142" s="353"/>
      <c r="I142" s="170"/>
      <c r="J142" s="170"/>
      <c r="K142" s="170"/>
    </row>
    <row r="143" spans="1:11">
      <c r="A143" s="260"/>
      <c r="B143" s="260"/>
      <c r="C143" s="260"/>
      <c r="D143" s="260"/>
      <c r="E143" s="260"/>
      <c r="F143" s="260"/>
      <c r="G143" s="170"/>
      <c r="H143" s="353"/>
      <c r="I143" s="170"/>
      <c r="J143" s="170"/>
      <c r="K143" s="170"/>
    </row>
    <row r="144" spans="1:11">
      <c r="A144" s="260"/>
      <c r="B144" s="260"/>
      <c r="C144" s="260"/>
      <c r="D144" s="260"/>
      <c r="E144" s="260"/>
      <c r="F144" s="260"/>
      <c r="G144" s="170"/>
      <c r="H144" s="352"/>
      <c r="I144" s="170"/>
      <c r="J144" s="170"/>
      <c r="K144" s="170"/>
    </row>
    <row r="145" spans="1:11">
      <c r="A145" s="260"/>
      <c r="B145" s="260"/>
      <c r="C145" s="260"/>
      <c r="D145" s="260"/>
      <c r="E145" s="260"/>
      <c r="F145" s="260"/>
      <c r="G145" s="170"/>
      <c r="H145" s="353"/>
      <c r="I145" s="170"/>
      <c r="J145" s="170"/>
      <c r="K145" s="170"/>
    </row>
    <row r="146" spans="1:11">
      <c r="A146" s="260"/>
      <c r="B146" s="260"/>
      <c r="C146" s="260"/>
      <c r="D146" s="260"/>
      <c r="E146" s="260"/>
      <c r="F146" s="260"/>
      <c r="G146" s="170"/>
      <c r="H146" s="353"/>
      <c r="I146" s="170"/>
      <c r="J146" s="170"/>
      <c r="K146" s="170"/>
    </row>
    <row r="147" spans="1:11">
      <c r="A147" s="260"/>
      <c r="B147" s="260"/>
      <c r="C147" s="260"/>
      <c r="D147" s="260"/>
      <c r="E147" s="260"/>
      <c r="F147" s="260"/>
      <c r="G147" s="170"/>
      <c r="H147" s="352"/>
      <c r="I147" s="170"/>
      <c r="J147" s="170"/>
      <c r="K147" s="170"/>
    </row>
    <row r="148" spans="1:11">
      <c r="A148" s="260"/>
      <c r="B148" s="260"/>
      <c r="C148" s="260"/>
      <c r="D148" s="260"/>
      <c r="E148" s="260"/>
      <c r="F148" s="260"/>
      <c r="G148" s="170"/>
      <c r="H148" s="353"/>
      <c r="I148" s="170"/>
      <c r="J148" s="170"/>
      <c r="K148" s="170"/>
    </row>
    <row r="149" spans="1:11">
      <c r="A149" s="260"/>
      <c r="B149" s="260"/>
      <c r="C149" s="260"/>
      <c r="D149" s="260"/>
      <c r="E149" s="260"/>
      <c r="F149" s="260"/>
      <c r="G149" s="170"/>
      <c r="H149" s="353"/>
      <c r="I149" s="170"/>
      <c r="J149" s="170"/>
      <c r="K149" s="170"/>
    </row>
    <row r="150" spans="1:11">
      <c r="A150" s="260"/>
      <c r="B150" s="260"/>
      <c r="C150" s="260"/>
      <c r="D150" s="260"/>
      <c r="E150" s="260"/>
      <c r="F150" s="260"/>
      <c r="G150" s="170"/>
      <c r="H150" s="358"/>
      <c r="I150" s="170"/>
      <c r="J150" s="170"/>
      <c r="K150" s="170"/>
    </row>
    <row r="151" spans="1:11">
      <c r="A151" s="260"/>
      <c r="B151" s="260"/>
      <c r="C151" s="260"/>
      <c r="D151" s="260"/>
      <c r="E151" s="260"/>
      <c r="F151" s="260"/>
      <c r="G151" s="170"/>
      <c r="H151" s="358"/>
      <c r="I151" s="170"/>
      <c r="J151" s="170"/>
      <c r="K151" s="170"/>
    </row>
    <row r="152" spans="1:11">
      <c r="A152" s="260"/>
      <c r="B152" s="260"/>
      <c r="C152" s="260"/>
      <c r="D152" s="260"/>
      <c r="E152" s="260"/>
      <c r="F152" s="260"/>
      <c r="G152" s="170"/>
      <c r="H152" s="349"/>
      <c r="I152" s="170"/>
      <c r="J152" s="170"/>
      <c r="K152" s="170"/>
    </row>
    <row r="153" spans="1:11">
      <c r="A153" s="260"/>
      <c r="B153" s="260"/>
      <c r="C153" s="260"/>
      <c r="D153" s="260"/>
      <c r="E153" s="260"/>
      <c r="F153" s="260"/>
      <c r="G153" s="170"/>
      <c r="H153" s="352"/>
      <c r="I153" s="170"/>
      <c r="J153" s="170"/>
      <c r="K153" s="170"/>
    </row>
    <row r="154" spans="1:11">
      <c r="A154" s="260"/>
      <c r="B154" s="260"/>
      <c r="C154" s="260"/>
      <c r="D154" s="260"/>
      <c r="E154" s="260"/>
      <c r="F154" s="260"/>
      <c r="G154" s="170"/>
      <c r="H154" s="353"/>
      <c r="I154" s="170"/>
      <c r="J154" s="170"/>
      <c r="K154" s="170"/>
    </row>
    <row r="155" spans="1:11">
      <c r="A155" s="260"/>
      <c r="B155" s="260"/>
      <c r="C155" s="260"/>
      <c r="D155" s="260"/>
      <c r="E155" s="260"/>
      <c r="F155" s="260"/>
      <c r="G155" s="170"/>
      <c r="H155" s="353"/>
      <c r="I155" s="170"/>
      <c r="J155" s="170"/>
      <c r="K155" s="170"/>
    </row>
    <row r="156" spans="1:11">
      <c r="A156" s="260"/>
      <c r="B156" s="260"/>
      <c r="C156" s="260"/>
      <c r="D156" s="260"/>
      <c r="E156" s="260"/>
      <c r="F156" s="260"/>
      <c r="G156" s="170"/>
      <c r="H156" s="352"/>
      <c r="I156" s="170"/>
      <c r="J156" s="170"/>
      <c r="K156" s="170"/>
    </row>
    <row r="157" spans="1:11">
      <c r="A157" s="260"/>
      <c r="B157" s="260"/>
      <c r="C157" s="260"/>
      <c r="D157" s="260"/>
      <c r="E157" s="260"/>
      <c r="F157" s="260"/>
      <c r="G157" s="170"/>
      <c r="H157" s="353"/>
      <c r="I157" s="170"/>
      <c r="J157" s="170"/>
      <c r="K157" s="170"/>
    </row>
    <row r="158" spans="1:11">
      <c r="A158" s="260"/>
      <c r="B158" s="260"/>
      <c r="C158" s="260"/>
      <c r="D158" s="260"/>
      <c r="E158" s="260"/>
      <c r="F158" s="260"/>
      <c r="G158" s="170"/>
      <c r="H158" s="352"/>
      <c r="I158" s="170"/>
      <c r="J158" s="170"/>
      <c r="K158" s="170"/>
    </row>
    <row r="159" spans="1:11">
      <c r="A159" s="260"/>
      <c r="B159" s="260"/>
      <c r="C159" s="260"/>
      <c r="D159" s="260"/>
      <c r="E159" s="260"/>
      <c r="F159" s="260"/>
      <c r="G159" s="170"/>
      <c r="H159" s="353"/>
      <c r="I159" s="170"/>
      <c r="J159" s="170"/>
      <c r="K159" s="170"/>
    </row>
    <row r="160" spans="1:11">
      <c r="A160" s="260"/>
      <c r="B160" s="260"/>
      <c r="C160" s="260"/>
      <c r="D160" s="260"/>
      <c r="E160" s="260"/>
      <c r="F160" s="260"/>
      <c r="G160" s="170"/>
      <c r="H160" s="352"/>
      <c r="I160" s="170"/>
      <c r="J160" s="170"/>
      <c r="K160" s="170"/>
    </row>
    <row r="161" spans="1:11">
      <c r="A161" s="260"/>
      <c r="B161" s="260"/>
      <c r="C161" s="260"/>
      <c r="D161" s="260"/>
      <c r="E161" s="260"/>
      <c r="F161" s="260"/>
      <c r="G161" s="170"/>
      <c r="H161" s="353"/>
      <c r="I161" s="170"/>
      <c r="J161" s="170"/>
      <c r="K161" s="170"/>
    </row>
    <row r="162" spans="1:11">
      <c r="A162" s="260"/>
      <c r="B162" s="260"/>
      <c r="C162" s="260"/>
      <c r="D162" s="260"/>
      <c r="E162" s="260"/>
      <c r="F162" s="260"/>
      <c r="G162" s="170"/>
      <c r="H162" s="352"/>
      <c r="I162" s="170"/>
      <c r="J162" s="170"/>
      <c r="K162" s="170"/>
    </row>
    <row r="163" spans="1:11">
      <c r="A163" s="260"/>
      <c r="B163" s="260"/>
      <c r="C163" s="260"/>
      <c r="D163" s="260"/>
      <c r="E163" s="260"/>
      <c r="F163" s="260"/>
      <c r="G163" s="170"/>
      <c r="H163" s="353"/>
      <c r="I163" s="170"/>
      <c r="J163" s="170"/>
      <c r="K163" s="170"/>
    </row>
    <row r="164" spans="1:11">
      <c r="A164" s="260"/>
      <c r="B164" s="260"/>
      <c r="C164" s="260"/>
      <c r="D164" s="260"/>
      <c r="E164" s="260"/>
      <c r="F164" s="260"/>
      <c r="G164" s="170"/>
      <c r="H164" s="349"/>
      <c r="I164" s="170"/>
      <c r="J164" s="170"/>
      <c r="K164" s="170"/>
    </row>
    <row r="165" spans="1:11">
      <c r="A165" s="260"/>
      <c r="B165" s="260"/>
      <c r="C165" s="260"/>
      <c r="D165" s="260"/>
      <c r="E165" s="260"/>
      <c r="F165" s="260"/>
      <c r="G165" s="170"/>
      <c r="H165" s="360"/>
      <c r="I165" s="170"/>
      <c r="J165" s="170"/>
      <c r="K165" s="170"/>
    </row>
    <row r="166" spans="1:11">
      <c r="A166" s="260"/>
      <c r="B166" s="260"/>
      <c r="C166" s="260"/>
      <c r="D166" s="260"/>
      <c r="E166" s="260"/>
      <c r="F166" s="260"/>
      <c r="G166" s="170"/>
      <c r="H166" s="361"/>
      <c r="I166" s="170"/>
      <c r="J166" s="170"/>
      <c r="K166" s="170"/>
    </row>
    <row r="167" spans="1:11">
      <c r="A167" s="260"/>
      <c r="B167" s="260"/>
      <c r="C167" s="260"/>
      <c r="D167" s="260"/>
      <c r="E167" s="260"/>
      <c r="F167" s="260"/>
      <c r="G167" s="170"/>
      <c r="H167" s="361"/>
      <c r="I167" s="170"/>
      <c r="J167" s="170"/>
      <c r="K167" s="170"/>
    </row>
    <row r="168" spans="1:11">
      <c r="A168" s="260"/>
      <c r="B168" s="260"/>
      <c r="C168" s="260"/>
      <c r="D168" s="260"/>
      <c r="E168" s="260"/>
      <c r="F168" s="260"/>
      <c r="G168" s="170"/>
      <c r="H168" s="352"/>
      <c r="I168" s="170"/>
      <c r="J168" s="170"/>
      <c r="K168" s="170"/>
    </row>
    <row r="169" spans="1:11">
      <c r="A169" s="260"/>
      <c r="B169" s="260"/>
      <c r="C169" s="260"/>
      <c r="D169" s="260"/>
      <c r="E169" s="260"/>
      <c r="F169" s="260"/>
      <c r="G169" s="170"/>
      <c r="H169" s="353"/>
      <c r="I169" s="170"/>
      <c r="J169" s="170"/>
      <c r="K169" s="170"/>
    </row>
    <row r="170" spans="1:11">
      <c r="A170" s="260"/>
      <c r="B170" s="260"/>
      <c r="C170" s="260"/>
      <c r="D170" s="260"/>
      <c r="E170" s="260"/>
      <c r="F170" s="260"/>
      <c r="G170" s="170"/>
      <c r="H170" s="353"/>
      <c r="I170" s="170"/>
      <c r="J170" s="170"/>
      <c r="K170" s="170"/>
    </row>
    <row r="171" spans="1:11">
      <c r="A171" s="260"/>
      <c r="B171" s="260"/>
      <c r="C171" s="260"/>
      <c r="D171" s="260"/>
      <c r="E171" s="260"/>
      <c r="F171" s="260"/>
      <c r="G171" s="170"/>
      <c r="H171" s="353"/>
      <c r="I171" s="170"/>
      <c r="J171" s="170"/>
      <c r="K171" s="170"/>
    </row>
    <row r="172" spans="1:11">
      <c r="A172" s="260"/>
      <c r="B172" s="260"/>
      <c r="C172" s="260"/>
      <c r="D172" s="260"/>
      <c r="E172" s="260"/>
      <c r="F172" s="260"/>
      <c r="G172" s="170"/>
      <c r="H172" s="352"/>
      <c r="I172" s="170"/>
      <c r="J172" s="170"/>
      <c r="K172" s="170"/>
    </row>
    <row r="173" spans="1:11">
      <c r="A173" s="260"/>
      <c r="B173" s="260"/>
      <c r="C173" s="260"/>
      <c r="D173" s="260"/>
      <c r="E173" s="260"/>
      <c r="F173" s="260"/>
      <c r="G173" s="170"/>
      <c r="H173" s="353"/>
      <c r="I173" s="170"/>
      <c r="J173" s="170"/>
      <c r="K173" s="170"/>
    </row>
    <row r="174" spans="1:11">
      <c r="A174" s="260"/>
      <c r="B174" s="260"/>
      <c r="C174" s="260"/>
      <c r="D174" s="260"/>
      <c r="E174" s="260"/>
      <c r="F174" s="260"/>
      <c r="G174" s="170"/>
      <c r="H174" s="353"/>
      <c r="I174" s="170"/>
      <c r="J174" s="170"/>
      <c r="K174" s="170"/>
    </row>
    <row r="175" spans="1:11">
      <c r="A175" s="260"/>
      <c r="B175" s="260"/>
      <c r="C175" s="260"/>
      <c r="D175" s="260"/>
      <c r="E175" s="260"/>
      <c r="F175" s="260"/>
      <c r="G175" s="170"/>
      <c r="H175" s="349"/>
      <c r="I175" s="170"/>
      <c r="J175" s="170"/>
      <c r="K175" s="170"/>
    </row>
    <row r="176" spans="1:11">
      <c r="A176" s="260"/>
      <c r="B176" s="260"/>
      <c r="C176" s="260"/>
      <c r="D176" s="260"/>
      <c r="E176" s="260"/>
      <c r="F176" s="260"/>
      <c r="G176" s="170"/>
      <c r="H176" s="352"/>
      <c r="I176" s="170"/>
      <c r="J176" s="170"/>
      <c r="K176" s="170"/>
    </row>
    <row r="177" spans="1:11">
      <c r="A177" s="260"/>
      <c r="B177" s="260"/>
      <c r="C177" s="260"/>
      <c r="D177" s="260"/>
      <c r="E177" s="260"/>
      <c r="F177" s="260"/>
      <c r="G177" s="170"/>
      <c r="H177" s="353"/>
      <c r="I177" s="170"/>
      <c r="J177" s="170"/>
      <c r="K177" s="170"/>
    </row>
    <row r="178" spans="1:11">
      <c r="A178" s="260"/>
      <c r="B178" s="260"/>
      <c r="C178" s="260"/>
      <c r="D178" s="260"/>
      <c r="E178" s="260"/>
      <c r="F178" s="260"/>
      <c r="G178" s="170"/>
      <c r="H178" s="353"/>
      <c r="I178" s="170"/>
      <c r="J178" s="170"/>
      <c r="K178" s="170"/>
    </row>
    <row r="179" spans="1:11">
      <c r="A179" s="260"/>
      <c r="B179" s="260"/>
      <c r="C179" s="260"/>
      <c r="D179" s="260"/>
      <c r="E179" s="260"/>
      <c r="F179" s="260"/>
      <c r="G179" s="170"/>
      <c r="H179" s="358"/>
      <c r="I179" s="170"/>
      <c r="J179" s="170"/>
      <c r="K179" s="170"/>
    </row>
    <row r="180" spans="1:11">
      <c r="A180" s="260"/>
      <c r="B180" s="260"/>
      <c r="C180" s="260"/>
      <c r="D180" s="260"/>
      <c r="E180" s="260"/>
      <c r="F180" s="260"/>
      <c r="G180" s="170"/>
      <c r="H180" s="352"/>
      <c r="I180" s="170"/>
      <c r="J180" s="170"/>
      <c r="K180" s="170"/>
    </row>
    <row r="181" spans="1:11">
      <c r="A181" s="260"/>
      <c r="B181" s="260"/>
      <c r="C181" s="260"/>
      <c r="D181" s="260"/>
      <c r="E181" s="260"/>
      <c r="F181" s="260"/>
      <c r="G181" s="170"/>
      <c r="H181" s="353"/>
      <c r="I181" s="170"/>
      <c r="J181" s="170"/>
      <c r="K181" s="170"/>
    </row>
    <row r="182" spans="1:11">
      <c r="A182" s="260"/>
      <c r="B182" s="260"/>
      <c r="C182" s="260"/>
      <c r="D182" s="260"/>
      <c r="E182" s="260"/>
      <c r="F182" s="260"/>
      <c r="G182" s="170"/>
      <c r="H182" s="349"/>
      <c r="I182" s="170"/>
      <c r="J182" s="170"/>
      <c r="K182" s="170"/>
    </row>
    <row r="183" spans="1:11">
      <c r="A183" s="260"/>
      <c r="B183" s="260"/>
      <c r="C183" s="260"/>
      <c r="D183" s="260"/>
      <c r="E183" s="260"/>
      <c r="F183" s="260"/>
      <c r="G183" s="170"/>
      <c r="H183" s="352"/>
      <c r="I183" s="170"/>
      <c r="J183" s="170"/>
      <c r="K183" s="170"/>
    </row>
    <row r="184" spans="1:11">
      <c r="A184" s="260"/>
      <c r="B184" s="260"/>
      <c r="C184" s="260"/>
      <c r="D184" s="260"/>
      <c r="E184" s="260"/>
      <c r="F184" s="260"/>
      <c r="G184" s="170"/>
      <c r="H184" s="353"/>
      <c r="I184" s="170"/>
      <c r="J184" s="170"/>
      <c r="K184" s="170"/>
    </row>
    <row r="185" spans="1:11">
      <c r="A185" s="260"/>
      <c r="B185" s="260"/>
      <c r="C185" s="260"/>
      <c r="D185" s="260"/>
      <c r="E185" s="260"/>
      <c r="F185" s="260"/>
      <c r="G185" s="170"/>
      <c r="H185" s="352"/>
      <c r="I185" s="170"/>
      <c r="J185" s="170"/>
      <c r="K185" s="170"/>
    </row>
    <row r="186" spans="1:11">
      <c r="A186" s="260"/>
      <c r="B186" s="260"/>
      <c r="C186" s="260"/>
      <c r="D186" s="260"/>
      <c r="E186" s="260"/>
      <c r="F186" s="260"/>
      <c r="G186" s="170"/>
      <c r="H186" s="362"/>
      <c r="I186" s="170"/>
      <c r="J186" s="170"/>
      <c r="K186" s="170"/>
    </row>
    <row r="187" spans="1:11">
      <c r="A187" s="260"/>
      <c r="B187" s="260"/>
      <c r="C187" s="260"/>
      <c r="D187" s="260"/>
      <c r="E187" s="260"/>
      <c r="F187" s="260"/>
      <c r="G187" s="170"/>
      <c r="H187" s="353"/>
      <c r="I187" s="170"/>
      <c r="J187" s="170"/>
      <c r="K187" s="170"/>
    </row>
    <row r="188" spans="1:11">
      <c r="A188" s="260"/>
      <c r="B188" s="260"/>
      <c r="C188" s="260"/>
      <c r="D188" s="260"/>
      <c r="E188" s="260"/>
      <c r="F188" s="260"/>
      <c r="G188" s="170"/>
      <c r="H188" s="353"/>
      <c r="I188" s="170"/>
      <c r="J188" s="170"/>
      <c r="K188" s="170"/>
    </row>
    <row r="189" spans="1:11">
      <c r="A189" s="260"/>
      <c r="B189" s="260"/>
      <c r="C189" s="260"/>
      <c r="D189" s="260"/>
      <c r="E189" s="260"/>
      <c r="F189" s="260"/>
      <c r="G189" s="170"/>
      <c r="H189" s="353"/>
      <c r="I189" s="170"/>
      <c r="J189" s="170"/>
      <c r="K189" s="170"/>
    </row>
    <row r="190" spans="1:11">
      <c r="A190" s="260"/>
      <c r="B190" s="260"/>
      <c r="C190" s="260"/>
      <c r="D190" s="260"/>
      <c r="E190" s="260"/>
      <c r="F190" s="260"/>
      <c r="G190" s="170"/>
      <c r="H190" s="352"/>
      <c r="I190" s="170"/>
      <c r="J190" s="170"/>
      <c r="K190" s="170"/>
    </row>
    <row r="191" spans="1:11">
      <c r="A191" s="260"/>
      <c r="B191" s="260"/>
      <c r="C191" s="260"/>
      <c r="D191" s="260"/>
      <c r="E191" s="260"/>
      <c r="F191" s="260"/>
      <c r="G191" s="170"/>
      <c r="H191" s="352"/>
      <c r="I191" s="170"/>
      <c r="J191" s="170"/>
      <c r="K191" s="170"/>
    </row>
    <row r="192" spans="1:11">
      <c r="A192" s="260"/>
      <c r="B192" s="260"/>
      <c r="C192" s="260"/>
      <c r="D192" s="260"/>
      <c r="E192" s="260"/>
      <c r="F192" s="260"/>
      <c r="G192" s="170"/>
      <c r="H192" s="353"/>
      <c r="I192" s="170"/>
      <c r="J192" s="170"/>
      <c r="K192" s="170"/>
    </row>
    <row r="193" spans="1:11">
      <c r="A193" s="260"/>
      <c r="B193" s="260"/>
      <c r="C193" s="260"/>
      <c r="D193" s="260"/>
      <c r="E193" s="260"/>
      <c r="F193" s="260"/>
      <c r="G193" s="170"/>
      <c r="H193" s="353"/>
      <c r="I193" s="170"/>
      <c r="J193" s="170"/>
      <c r="K193" s="170"/>
    </row>
    <row r="194" spans="1:11">
      <c r="A194" s="260"/>
      <c r="B194" s="260"/>
      <c r="C194" s="260"/>
      <c r="D194" s="260"/>
      <c r="E194" s="260"/>
      <c r="F194" s="260"/>
      <c r="G194" s="170"/>
      <c r="H194" s="353"/>
      <c r="I194" s="170"/>
      <c r="J194" s="170"/>
      <c r="K194" s="170"/>
    </row>
    <row r="195" spans="1:11">
      <c r="A195" s="260"/>
      <c r="B195" s="260"/>
      <c r="C195" s="260"/>
      <c r="D195" s="260"/>
      <c r="E195" s="260"/>
      <c r="F195" s="260"/>
      <c r="G195" s="170"/>
      <c r="H195" s="363"/>
      <c r="I195" s="170"/>
      <c r="J195" s="170"/>
      <c r="K195" s="170"/>
    </row>
    <row r="196" spans="1:11">
      <c r="A196" s="260"/>
      <c r="B196" s="260"/>
      <c r="C196" s="260"/>
      <c r="D196" s="260"/>
      <c r="E196" s="260"/>
      <c r="F196" s="260"/>
      <c r="G196" s="170"/>
      <c r="H196" s="363"/>
      <c r="I196" s="170"/>
      <c r="J196" s="170"/>
      <c r="K196" s="170"/>
    </row>
    <row r="197" spans="1:11">
      <c r="A197" s="260"/>
      <c r="B197" s="260"/>
      <c r="C197" s="260"/>
      <c r="D197" s="260"/>
      <c r="E197" s="260"/>
      <c r="F197" s="260"/>
      <c r="G197" s="170"/>
      <c r="H197" s="364"/>
      <c r="I197" s="170"/>
      <c r="J197" s="170"/>
      <c r="K197" s="170"/>
    </row>
    <row r="198" spans="1:11">
      <c r="A198" s="260"/>
      <c r="B198" s="260"/>
      <c r="C198" s="260"/>
      <c r="D198" s="260"/>
      <c r="E198" s="260"/>
      <c r="F198" s="260"/>
      <c r="G198" s="170"/>
      <c r="H198" s="364"/>
      <c r="I198" s="170"/>
      <c r="J198" s="170"/>
      <c r="K198" s="170"/>
    </row>
    <row r="199" spans="1:11">
      <c r="A199" s="260"/>
      <c r="B199" s="260"/>
      <c r="C199" s="260"/>
      <c r="D199" s="260"/>
      <c r="E199" s="260"/>
      <c r="F199" s="260"/>
      <c r="G199" s="170"/>
      <c r="H199" s="364"/>
      <c r="I199" s="170"/>
      <c r="J199" s="170"/>
      <c r="K199" s="170"/>
    </row>
    <row r="200" spans="1:11">
      <c r="A200" s="260"/>
      <c r="B200" s="260"/>
      <c r="C200" s="260"/>
      <c r="D200" s="260"/>
      <c r="E200" s="260"/>
      <c r="F200" s="260"/>
      <c r="G200" s="170"/>
      <c r="H200" s="365"/>
      <c r="I200" s="170"/>
      <c r="J200" s="170"/>
      <c r="K200" s="170"/>
    </row>
    <row r="201" spans="1:11">
      <c r="A201" s="260"/>
      <c r="B201" s="260"/>
      <c r="C201" s="260"/>
      <c r="D201" s="260"/>
      <c r="E201" s="260"/>
      <c r="F201" s="260"/>
      <c r="G201" s="170"/>
      <c r="H201" s="366"/>
      <c r="I201" s="170"/>
      <c r="J201" s="170"/>
      <c r="K201" s="170"/>
    </row>
    <row r="202" spans="1:11">
      <c r="A202" s="260"/>
      <c r="B202" s="260"/>
      <c r="C202" s="260"/>
      <c r="D202" s="260"/>
      <c r="E202" s="260"/>
      <c r="F202" s="260"/>
      <c r="G202" s="170"/>
      <c r="H202" s="367"/>
      <c r="I202" s="170"/>
      <c r="J202" s="170"/>
      <c r="K202" s="170"/>
    </row>
    <row r="203" spans="1:11">
      <c r="A203" s="260"/>
      <c r="B203" s="260"/>
      <c r="C203" s="260"/>
      <c r="D203" s="260"/>
      <c r="E203" s="260"/>
      <c r="F203" s="260"/>
      <c r="G203" s="170"/>
      <c r="H203" s="367"/>
      <c r="I203" s="170"/>
      <c r="J203" s="170"/>
      <c r="K203" s="170"/>
    </row>
    <row r="204" spans="1:11">
      <c r="A204" s="260"/>
      <c r="B204" s="260"/>
      <c r="C204" s="260"/>
      <c r="D204" s="260"/>
      <c r="E204" s="260"/>
      <c r="F204" s="260"/>
      <c r="G204" s="170"/>
      <c r="H204" s="365"/>
      <c r="I204" s="170"/>
      <c r="J204" s="170"/>
      <c r="K204" s="170"/>
    </row>
    <row r="205" spans="1:11">
      <c r="A205" s="260"/>
      <c r="B205" s="260"/>
      <c r="C205" s="260"/>
      <c r="D205" s="260"/>
      <c r="E205" s="260"/>
      <c r="F205" s="260"/>
      <c r="G205" s="170"/>
      <c r="H205" s="367"/>
      <c r="I205" s="170"/>
      <c r="J205" s="170"/>
      <c r="K205" s="170"/>
    </row>
    <row r="206" spans="1:11">
      <c r="A206" s="260"/>
      <c r="B206" s="260"/>
      <c r="C206" s="260"/>
      <c r="D206" s="260"/>
      <c r="E206" s="260"/>
      <c r="F206" s="260"/>
      <c r="G206" s="170"/>
      <c r="H206" s="367"/>
      <c r="I206" s="170"/>
      <c r="J206" s="170"/>
      <c r="K206" s="170"/>
    </row>
    <row r="207" spans="1:11">
      <c r="A207" s="260"/>
      <c r="B207" s="260"/>
      <c r="C207" s="260"/>
      <c r="D207" s="260"/>
      <c r="E207" s="260"/>
      <c r="F207" s="260"/>
      <c r="G207" s="170"/>
      <c r="H207" s="367"/>
      <c r="I207" s="170"/>
      <c r="J207" s="170"/>
      <c r="K207" s="170"/>
    </row>
    <row r="208" spans="1:11">
      <c r="A208" s="260"/>
      <c r="B208" s="260"/>
      <c r="C208" s="260"/>
      <c r="D208" s="260"/>
      <c r="E208" s="260"/>
      <c r="F208" s="260"/>
      <c r="G208" s="170"/>
      <c r="H208" s="365"/>
      <c r="I208" s="170"/>
      <c r="J208" s="170"/>
      <c r="K208" s="170"/>
    </row>
    <row r="209" spans="1:11">
      <c r="A209" s="260"/>
      <c r="B209" s="260"/>
      <c r="C209" s="260"/>
      <c r="D209" s="260"/>
      <c r="E209" s="260"/>
      <c r="F209" s="260"/>
      <c r="G209" s="170"/>
      <c r="H209" s="365"/>
      <c r="I209" s="170"/>
      <c r="J209" s="170"/>
      <c r="K209" s="170"/>
    </row>
    <row r="210" spans="1:11">
      <c r="A210" s="260"/>
      <c r="B210" s="260"/>
      <c r="C210" s="260"/>
      <c r="D210" s="260"/>
      <c r="E210" s="260"/>
      <c r="F210" s="260"/>
      <c r="G210" s="170"/>
      <c r="H210" s="365"/>
      <c r="I210" s="170"/>
      <c r="J210" s="170"/>
      <c r="K210" s="170"/>
    </row>
    <row r="211" spans="1:11">
      <c r="A211" s="260"/>
      <c r="B211" s="260"/>
      <c r="C211" s="260"/>
      <c r="D211" s="260"/>
      <c r="E211" s="260"/>
      <c r="F211" s="260"/>
      <c r="G211" s="170"/>
      <c r="H211" s="367"/>
      <c r="I211" s="170"/>
      <c r="J211" s="170"/>
      <c r="K211" s="170"/>
    </row>
    <row r="212" spans="1:11">
      <c r="A212" s="260"/>
      <c r="B212" s="260"/>
      <c r="C212" s="260"/>
      <c r="D212" s="260"/>
      <c r="E212" s="260"/>
      <c r="F212" s="260"/>
      <c r="G212" s="170"/>
      <c r="H212" s="367"/>
      <c r="I212" s="170"/>
      <c r="J212" s="170"/>
      <c r="K212" s="170"/>
    </row>
    <row r="213" spans="1:11">
      <c r="A213" s="260"/>
      <c r="B213" s="260"/>
      <c r="C213" s="260"/>
      <c r="D213" s="260"/>
      <c r="E213" s="260"/>
      <c r="F213" s="260"/>
      <c r="G213" s="170"/>
      <c r="H213" s="367"/>
      <c r="I213" s="170"/>
      <c r="J213" s="170"/>
      <c r="K213" s="170"/>
    </row>
    <row r="214" spans="1:11">
      <c r="A214" s="260"/>
      <c r="B214" s="260"/>
      <c r="C214" s="260"/>
      <c r="D214" s="260"/>
      <c r="E214" s="260"/>
      <c r="F214" s="260"/>
      <c r="G214" s="170"/>
      <c r="H214" s="367"/>
      <c r="I214" s="170"/>
      <c r="J214" s="170"/>
      <c r="K214" s="170"/>
    </row>
    <row r="215" spans="1:11">
      <c r="A215" s="260"/>
      <c r="B215" s="260"/>
      <c r="C215" s="260"/>
      <c r="D215" s="260"/>
      <c r="E215" s="260"/>
      <c r="F215" s="260"/>
      <c r="G215" s="170"/>
      <c r="H215" s="365"/>
      <c r="I215" s="170"/>
      <c r="J215" s="170"/>
      <c r="K215" s="170"/>
    </row>
    <row r="216" spans="1:11">
      <c r="A216" s="260"/>
      <c r="B216" s="260"/>
      <c r="C216" s="260"/>
      <c r="D216" s="260"/>
      <c r="E216" s="260"/>
      <c r="F216" s="260"/>
      <c r="G216" s="170"/>
      <c r="H216" s="365"/>
      <c r="I216" s="170"/>
      <c r="J216" s="170"/>
      <c r="K216" s="170"/>
    </row>
    <row r="217" spans="1:11">
      <c r="A217" s="260"/>
      <c r="B217" s="260"/>
      <c r="C217" s="260"/>
      <c r="D217" s="260"/>
      <c r="E217" s="260"/>
      <c r="F217" s="260"/>
      <c r="G217" s="170"/>
      <c r="H217" s="367"/>
      <c r="I217" s="170"/>
      <c r="J217" s="170"/>
      <c r="K217" s="170"/>
    </row>
    <row r="218" spans="1:11">
      <c r="A218" s="260"/>
      <c r="B218" s="260"/>
      <c r="C218" s="260"/>
      <c r="D218" s="260"/>
      <c r="E218" s="260"/>
      <c r="F218" s="260"/>
      <c r="G218" s="170"/>
      <c r="H218" s="365"/>
      <c r="I218" s="170"/>
      <c r="J218" s="170"/>
      <c r="K218" s="170"/>
    </row>
    <row r="219" spans="1:11">
      <c r="A219" s="260"/>
      <c r="B219" s="260"/>
      <c r="C219" s="260"/>
      <c r="D219" s="260"/>
      <c r="E219" s="260"/>
      <c r="F219" s="260"/>
      <c r="G219" s="170"/>
      <c r="H219" s="367"/>
      <c r="I219" s="170"/>
      <c r="J219" s="170"/>
      <c r="K219" s="170"/>
    </row>
    <row r="220" spans="1:11">
      <c r="H220" s="367"/>
    </row>
    <row r="221" spans="1:11">
      <c r="H221" s="367"/>
    </row>
    <row r="222" spans="1:11">
      <c r="H222" s="367"/>
    </row>
    <row r="223" spans="1:11">
      <c r="H223" s="366"/>
    </row>
    <row r="224" spans="1:11">
      <c r="H224" s="367"/>
    </row>
    <row r="225" spans="1:8">
      <c r="A225" s="169"/>
      <c r="B225" s="169"/>
      <c r="C225" s="169"/>
      <c r="D225" s="169"/>
      <c r="E225" s="169"/>
      <c r="F225" s="169"/>
      <c r="H225" s="367"/>
    </row>
    <row r="226" spans="1:8">
      <c r="A226" s="169"/>
      <c r="B226" s="169"/>
      <c r="C226" s="169"/>
      <c r="D226" s="169"/>
      <c r="E226" s="169"/>
      <c r="F226" s="169"/>
      <c r="H226" s="365"/>
    </row>
    <row r="227" spans="1:8">
      <c r="A227" s="169"/>
      <c r="B227" s="169"/>
      <c r="C227" s="169"/>
      <c r="D227" s="169"/>
      <c r="E227" s="169"/>
      <c r="F227" s="169"/>
      <c r="H227" s="365"/>
    </row>
    <row r="228" spans="1:8">
      <c r="A228" s="169"/>
      <c r="B228" s="169"/>
      <c r="C228" s="169"/>
      <c r="D228" s="169"/>
      <c r="E228" s="169"/>
      <c r="F228" s="169"/>
      <c r="H228" s="368"/>
    </row>
    <row r="229" spans="1:8">
      <c r="A229" s="169"/>
      <c r="B229" s="169"/>
      <c r="C229" s="169"/>
      <c r="D229" s="169"/>
      <c r="E229" s="169"/>
      <c r="F229" s="169"/>
      <c r="H229" s="368"/>
    </row>
    <row r="230" spans="1:8">
      <c r="A230" s="169"/>
      <c r="B230" s="169"/>
      <c r="C230" s="169"/>
      <c r="D230" s="169"/>
      <c r="E230" s="169"/>
      <c r="F230" s="169"/>
      <c r="H230" s="363"/>
    </row>
    <row r="231" spans="1:8">
      <c r="A231" s="169"/>
      <c r="B231" s="169"/>
      <c r="C231" s="169"/>
      <c r="D231" s="169"/>
      <c r="E231" s="169"/>
      <c r="F231" s="169"/>
      <c r="H231" s="254"/>
    </row>
    <row r="232" spans="1:8">
      <c r="A232" s="169"/>
      <c r="B232" s="169"/>
      <c r="C232" s="169"/>
      <c r="D232" s="169"/>
      <c r="E232" s="169"/>
      <c r="F232" s="169"/>
      <c r="H232" s="396"/>
    </row>
    <row r="233" spans="1:8">
      <c r="A233" s="169"/>
      <c r="B233" s="169"/>
      <c r="C233" s="169"/>
      <c r="D233" s="169"/>
      <c r="E233" s="169"/>
      <c r="F233" s="169"/>
      <c r="H233" s="263"/>
    </row>
    <row r="234" spans="1:8">
      <c r="A234" s="169"/>
      <c r="B234" s="169"/>
      <c r="C234" s="169"/>
      <c r="D234" s="169"/>
      <c r="E234" s="169"/>
      <c r="F234" s="169"/>
      <c r="H234" s="263"/>
    </row>
    <row r="235" spans="1:8">
      <c r="A235" s="169"/>
      <c r="B235" s="169"/>
      <c r="C235" s="169"/>
      <c r="D235" s="169"/>
      <c r="E235" s="169"/>
      <c r="F235" s="169"/>
      <c r="H235" s="349"/>
    </row>
    <row r="236" spans="1:8">
      <c r="A236" s="169"/>
      <c r="B236" s="169"/>
      <c r="C236" s="169"/>
      <c r="D236" s="169"/>
      <c r="E236" s="169"/>
      <c r="F236" s="169"/>
      <c r="H236" s="363"/>
    </row>
    <row r="237" spans="1:8">
      <c r="A237" s="169"/>
      <c r="B237" s="169"/>
      <c r="C237" s="169"/>
      <c r="D237" s="169"/>
      <c r="E237" s="169"/>
      <c r="F237" s="169"/>
      <c r="H237" s="397"/>
    </row>
    <row r="238" spans="1:8">
      <c r="A238" s="169"/>
      <c r="B238" s="169"/>
      <c r="C238" s="169"/>
      <c r="D238" s="169"/>
      <c r="E238" s="169"/>
      <c r="F238" s="169"/>
      <c r="H238" s="264"/>
    </row>
    <row r="239" spans="1:8">
      <c r="A239" s="169"/>
      <c r="B239" s="169"/>
      <c r="C239" s="169"/>
      <c r="D239" s="169"/>
      <c r="E239" s="169"/>
      <c r="F239" s="169"/>
      <c r="H239" s="264"/>
    </row>
    <row r="240" spans="1:8">
      <c r="A240" s="169"/>
      <c r="B240" s="169"/>
      <c r="C240" s="169"/>
      <c r="D240" s="169"/>
      <c r="E240" s="169"/>
      <c r="F240" s="169"/>
      <c r="H240" s="369"/>
    </row>
    <row r="241" spans="1:8">
      <c r="A241" s="169"/>
      <c r="B241" s="169"/>
      <c r="C241" s="169"/>
      <c r="D241" s="169"/>
      <c r="E241" s="169"/>
      <c r="F241" s="169"/>
      <c r="H241" s="369"/>
    </row>
    <row r="242" spans="1:8">
      <c r="A242" s="169"/>
      <c r="B242" s="169"/>
      <c r="C242" s="169"/>
      <c r="D242" s="169"/>
      <c r="E242" s="169"/>
      <c r="F242" s="169"/>
      <c r="H242" s="264"/>
    </row>
    <row r="243" spans="1:8">
      <c r="A243" s="169"/>
      <c r="B243" s="169"/>
      <c r="C243" s="169"/>
      <c r="D243" s="169"/>
      <c r="E243" s="169"/>
      <c r="F243" s="169"/>
      <c r="H243" s="369"/>
    </row>
    <row r="244" spans="1:8">
      <c r="A244" s="169"/>
      <c r="B244" s="169"/>
      <c r="C244" s="169"/>
      <c r="D244" s="169"/>
      <c r="E244" s="169"/>
      <c r="F244" s="169"/>
      <c r="H244" s="264"/>
    </row>
    <row r="245" spans="1:8">
      <c r="A245" s="169"/>
      <c r="B245" s="169"/>
      <c r="C245" s="169"/>
      <c r="D245" s="169"/>
      <c r="E245" s="169"/>
      <c r="F245" s="169"/>
      <c r="H245" s="264"/>
    </row>
    <row r="246" spans="1:8">
      <c r="A246" s="169"/>
      <c r="B246" s="169"/>
      <c r="C246" s="169"/>
      <c r="D246" s="169"/>
      <c r="E246" s="169"/>
      <c r="F246" s="169"/>
      <c r="H246" s="264"/>
    </row>
    <row r="247" spans="1:8">
      <c r="A247" s="169"/>
      <c r="B247" s="169"/>
      <c r="C247" s="169"/>
      <c r="D247" s="169"/>
      <c r="E247" s="169"/>
      <c r="F247" s="169"/>
      <c r="H247" s="264"/>
    </row>
    <row r="248" spans="1:8">
      <c r="A248" s="169"/>
      <c r="B248" s="169"/>
      <c r="C248" s="169"/>
      <c r="D248" s="169"/>
      <c r="E248" s="169"/>
      <c r="F248" s="169"/>
      <c r="H248" s="264"/>
    </row>
    <row r="249" spans="1:8">
      <c r="A249" s="169"/>
      <c r="B249" s="169"/>
      <c r="C249" s="169"/>
      <c r="D249" s="169"/>
      <c r="E249" s="169"/>
      <c r="F249" s="169"/>
      <c r="H249" s="264"/>
    </row>
    <row r="250" spans="1:8">
      <c r="A250" s="169"/>
      <c r="B250" s="169"/>
      <c r="C250" s="169"/>
      <c r="D250" s="169"/>
      <c r="E250" s="169"/>
      <c r="F250" s="169"/>
      <c r="H250" s="264"/>
    </row>
    <row r="251" spans="1:8">
      <c r="A251" s="169"/>
      <c r="B251" s="169"/>
      <c r="C251" s="169"/>
      <c r="D251" s="169"/>
      <c r="E251" s="169"/>
      <c r="F251" s="169"/>
      <c r="H251" s="264"/>
    </row>
    <row r="252" spans="1:8">
      <c r="A252" s="169"/>
      <c r="B252" s="169"/>
      <c r="C252" s="169"/>
      <c r="D252" s="169"/>
      <c r="E252" s="169"/>
      <c r="F252" s="169"/>
      <c r="H252" s="264"/>
    </row>
    <row r="253" spans="1:8">
      <c r="A253" s="169"/>
      <c r="B253" s="169"/>
      <c r="C253" s="169"/>
      <c r="D253" s="169"/>
      <c r="E253" s="169"/>
      <c r="F253" s="169"/>
      <c r="H253" s="264"/>
    </row>
    <row r="254" spans="1:8">
      <c r="A254" s="169"/>
      <c r="B254" s="169"/>
      <c r="C254" s="169"/>
      <c r="D254" s="169"/>
      <c r="E254" s="169"/>
      <c r="F254" s="169"/>
      <c r="H254" s="264"/>
    </row>
    <row r="255" spans="1:8">
      <c r="A255" s="169"/>
      <c r="B255" s="169"/>
      <c r="C255" s="169"/>
      <c r="D255" s="169"/>
      <c r="E255" s="169"/>
      <c r="F255" s="169"/>
      <c r="H255" s="264"/>
    </row>
    <row r="256" spans="1:8">
      <c r="A256" s="169"/>
      <c r="B256" s="169"/>
      <c r="C256" s="169"/>
      <c r="D256" s="169"/>
      <c r="E256" s="169"/>
      <c r="F256" s="169"/>
      <c r="H256" s="264"/>
    </row>
    <row r="257" spans="1:8">
      <c r="A257" s="169"/>
      <c r="B257" s="169"/>
      <c r="C257" s="169"/>
      <c r="D257" s="169"/>
      <c r="E257" s="169"/>
      <c r="F257" s="169"/>
      <c r="H257" s="264"/>
    </row>
    <row r="258" spans="1:8">
      <c r="A258" s="169"/>
      <c r="B258" s="169"/>
      <c r="C258" s="169"/>
      <c r="D258" s="169"/>
      <c r="E258" s="169"/>
      <c r="F258" s="169"/>
      <c r="H258" s="264"/>
    </row>
    <row r="259" spans="1:8">
      <c r="A259" s="169"/>
      <c r="B259" s="169"/>
      <c r="C259" s="169"/>
      <c r="D259" s="169"/>
      <c r="E259" s="169"/>
      <c r="F259" s="169"/>
      <c r="H259" s="264"/>
    </row>
    <row r="260" spans="1:8">
      <c r="A260" s="169"/>
      <c r="B260" s="169"/>
      <c r="C260" s="169"/>
      <c r="D260" s="169"/>
      <c r="E260" s="169"/>
      <c r="F260" s="169"/>
      <c r="H260" s="264"/>
    </row>
    <row r="261" spans="1:8">
      <c r="A261" s="169"/>
      <c r="B261" s="169"/>
      <c r="C261" s="169"/>
      <c r="D261" s="169"/>
      <c r="E261" s="169"/>
      <c r="F261" s="169"/>
      <c r="H261" s="264"/>
    </row>
    <row r="262" spans="1:8">
      <c r="A262" s="169"/>
      <c r="B262" s="169"/>
      <c r="C262" s="169"/>
      <c r="D262" s="169"/>
      <c r="E262" s="169"/>
      <c r="F262" s="169"/>
      <c r="H262" s="264"/>
    </row>
    <row r="263" spans="1:8">
      <c r="A263" s="169"/>
      <c r="B263" s="169"/>
      <c r="C263" s="169"/>
      <c r="D263" s="169"/>
      <c r="E263" s="169"/>
      <c r="F263" s="169"/>
      <c r="H263" s="264"/>
    </row>
    <row r="264" spans="1:8">
      <c r="A264" s="169"/>
      <c r="B264" s="169"/>
      <c r="C264" s="169"/>
      <c r="D264" s="169"/>
      <c r="E264" s="169"/>
      <c r="F264" s="169"/>
      <c r="H264" s="264"/>
    </row>
    <row r="265" spans="1:8">
      <c r="A265" s="169"/>
      <c r="B265" s="169"/>
      <c r="C265" s="169"/>
      <c r="D265" s="169"/>
      <c r="E265" s="169"/>
      <c r="F265" s="169"/>
      <c r="H265" s="264"/>
    </row>
    <row r="266" spans="1:8">
      <c r="A266" s="169"/>
      <c r="B266" s="169"/>
      <c r="C266" s="169"/>
      <c r="D266" s="169"/>
      <c r="E266" s="169"/>
      <c r="F266" s="169"/>
      <c r="H266" s="264"/>
    </row>
    <row r="267" spans="1:8">
      <c r="A267" s="169"/>
      <c r="B267" s="169"/>
      <c r="C267" s="169"/>
      <c r="D267" s="169"/>
      <c r="E267" s="169"/>
      <c r="F267" s="169"/>
      <c r="H267" s="264"/>
    </row>
    <row r="268" spans="1:8">
      <c r="A268" s="169"/>
      <c r="B268" s="169"/>
      <c r="C268" s="169"/>
      <c r="D268" s="169"/>
      <c r="E268" s="169"/>
      <c r="F268" s="169"/>
      <c r="H268" s="264"/>
    </row>
    <row r="269" spans="1:8">
      <c r="A269" s="169"/>
      <c r="B269" s="169"/>
      <c r="C269" s="169"/>
      <c r="D269" s="169"/>
      <c r="E269" s="169"/>
      <c r="F269" s="169"/>
      <c r="H269" s="264"/>
    </row>
    <row r="270" spans="1:8">
      <c r="A270" s="169"/>
      <c r="B270" s="169"/>
      <c r="C270" s="169"/>
      <c r="D270" s="169"/>
      <c r="E270" s="169"/>
      <c r="F270" s="169"/>
      <c r="H270" s="264"/>
    </row>
    <row r="271" spans="1:8">
      <c r="A271" s="169"/>
      <c r="B271" s="169"/>
      <c r="C271" s="169"/>
      <c r="D271" s="169"/>
      <c r="E271" s="169"/>
      <c r="F271" s="169"/>
      <c r="H271" s="264"/>
    </row>
    <row r="272" spans="1:8">
      <c r="A272" s="169"/>
      <c r="B272" s="169"/>
      <c r="C272" s="169"/>
      <c r="D272" s="169"/>
      <c r="E272" s="169"/>
      <c r="F272" s="169"/>
      <c r="H272" s="264"/>
    </row>
    <row r="273" spans="1:8">
      <c r="A273" s="169"/>
      <c r="B273" s="169"/>
      <c r="C273" s="169"/>
      <c r="D273" s="169"/>
      <c r="E273" s="169"/>
      <c r="F273" s="169"/>
      <c r="H273" s="264"/>
    </row>
    <row r="274" spans="1:8">
      <c r="A274" s="169"/>
      <c r="B274" s="169"/>
      <c r="C274" s="169"/>
      <c r="D274" s="169"/>
      <c r="E274" s="169"/>
      <c r="F274" s="169"/>
      <c r="H274" s="264"/>
    </row>
    <row r="275" spans="1:8">
      <c r="A275" s="169"/>
      <c r="B275" s="169"/>
      <c r="C275" s="169"/>
      <c r="D275" s="169"/>
      <c r="E275" s="169"/>
      <c r="F275" s="169"/>
      <c r="H275" s="264"/>
    </row>
    <row r="276" spans="1:8">
      <c r="A276" s="169"/>
      <c r="B276" s="169"/>
      <c r="C276" s="169"/>
      <c r="D276" s="169"/>
      <c r="E276" s="169"/>
      <c r="F276" s="169"/>
      <c r="H276" s="264"/>
    </row>
    <row r="277" spans="1:8">
      <c r="A277" s="169"/>
      <c r="B277" s="169"/>
      <c r="C277" s="169"/>
      <c r="D277" s="169"/>
      <c r="E277" s="169"/>
      <c r="F277" s="169"/>
      <c r="H277" s="264"/>
    </row>
    <row r="278" spans="1:8">
      <c r="A278" s="169"/>
      <c r="B278" s="169"/>
      <c r="C278" s="169"/>
      <c r="D278" s="169"/>
      <c r="E278" s="169"/>
      <c r="F278" s="169"/>
      <c r="H278" s="264"/>
    </row>
    <row r="279" spans="1:8">
      <c r="A279" s="169"/>
      <c r="B279" s="169"/>
      <c r="C279" s="169"/>
      <c r="D279" s="169"/>
      <c r="E279" s="169"/>
      <c r="F279" s="169"/>
      <c r="H279" s="264"/>
    </row>
    <row r="280" spans="1:8">
      <c r="A280" s="169"/>
      <c r="B280" s="169"/>
      <c r="C280" s="169"/>
      <c r="D280" s="169"/>
      <c r="E280" s="169"/>
      <c r="F280" s="169"/>
      <c r="H280" s="264"/>
    </row>
    <row r="281" spans="1:8">
      <c r="A281" s="169"/>
      <c r="B281" s="169"/>
      <c r="C281" s="169"/>
      <c r="D281" s="169"/>
      <c r="E281" s="169"/>
      <c r="F281" s="169"/>
      <c r="H281" s="264"/>
    </row>
    <row r="282" spans="1:8">
      <c r="A282" s="169"/>
      <c r="B282" s="169"/>
      <c r="C282" s="169"/>
      <c r="D282" s="169"/>
      <c r="E282" s="169"/>
      <c r="F282" s="169"/>
      <c r="H282" s="264"/>
    </row>
    <row r="283" spans="1:8">
      <c r="A283" s="169"/>
      <c r="B283" s="169"/>
      <c r="C283" s="169"/>
      <c r="D283" s="169"/>
      <c r="E283" s="169"/>
      <c r="F283" s="169"/>
      <c r="H283" s="264"/>
    </row>
    <row r="284" spans="1:8">
      <c r="A284" s="169"/>
      <c r="B284" s="169"/>
      <c r="C284" s="169"/>
      <c r="D284" s="169"/>
      <c r="E284" s="169"/>
      <c r="F284" s="169"/>
      <c r="H284" s="264"/>
    </row>
    <row r="285" spans="1:8">
      <c r="A285" s="169"/>
      <c r="B285" s="169"/>
      <c r="C285" s="169"/>
      <c r="D285" s="169"/>
      <c r="E285" s="169"/>
      <c r="F285" s="169"/>
      <c r="H285" s="264"/>
    </row>
    <row r="286" spans="1:8">
      <c r="A286" s="169"/>
      <c r="B286" s="169"/>
      <c r="C286" s="169"/>
      <c r="D286" s="169"/>
      <c r="E286" s="169"/>
      <c r="F286" s="169"/>
      <c r="H286" s="264"/>
    </row>
    <row r="287" spans="1:8">
      <c r="A287" s="169"/>
      <c r="B287" s="169"/>
      <c r="C287" s="169"/>
      <c r="D287" s="169"/>
      <c r="E287" s="169"/>
      <c r="F287" s="169"/>
      <c r="H287" s="264"/>
    </row>
    <row r="288" spans="1:8">
      <c r="A288" s="169"/>
      <c r="B288" s="169"/>
      <c r="C288" s="169"/>
      <c r="D288" s="169"/>
      <c r="E288" s="169"/>
      <c r="F288" s="169"/>
      <c r="H288" s="264"/>
    </row>
    <row r="289" spans="1:8">
      <c r="A289" s="169"/>
      <c r="B289" s="169"/>
      <c r="C289" s="169"/>
      <c r="D289" s="169"/>
      <c r="E289" s="169"/>
      <c r="F289" s="169"/>
      <c r="H289" s="264"/>
    </row>
    <row r="290" spans="1:8">
      <c r="A290" s="169"/>
      <c r="B290" s="169"/>
      <c r="C290" s="169"/>
      <c r="D290" s="169"/>
      <c r="E290" s="169"/>
      <c r="F290" s="169"/>
      <c r="H290" s="264"/>
    </row>
    <row r="291" spans="1:8">
      <c r="A291" s="169"/>
      <c r="B291" s="169"/>
      <c r="C291" s="169"/>
      <c r="D291" s="169"/>
      <c r="E291" s="169"/>
      <c r="F291" s="169"/>
      <c r="H291" s="264"/>
    </row>
    <row r="292" spans="1:8">
      <c r="A292" s="169"/>
      <c r="B292" s="169"/>
      <c r="C292" s="169"/>
      <c r="D292" s="169"/>
      <c r="E292" s="169"/>
      <c r="F292" s="169"/>
      <c r="H292" s="264"/>
    </row>
    <row r="293" spans="1:8">
      <c r="A293" s="169"/>
      <c r="B293" s="169"/>
      <c r="C293" s="169"/>
      <c r="D293" s="169"/>
      <c r="E293" s="169"/>
      <c r="F293" s="169"/>
      <c r="H293" s="264"/>
    </row>
    <row r="294" spans="1:8">
      <c r="A294" s="169"/>
      <c r="B294" s="169"/>
      <c r="C294" s="169"/>
      <c r="D294" s="169"/>
      <c r="E294" s="169"/>
      <c r="F294" s="169"/>
      <c r="H294" s="264"/>
    </row>
    <row r="295" spans="1:8">
      <c r="A295" s="169"/>
      <c r="B295" s="169"/>
      <c r="C295" s="169"/>
      <c r="D295" s="169"/>
      <c r="E295" s="169"/>
      <c r="F295" s="169"/>
      <c r="H295" s="264"/>
    </row>
    <row r="296" spans="1:8">
      <c r="A296" s="169"/>
      <c r="B296" s="169"/>
      <c r="C296" s="169"/>
      <c r="D296" s="169"/>
      <c r="E296" s="169"/>
      <c r="F296" s="169"/>
      <c r="H296" s="264"/>
    </row>
    <row r="297" spans="1:8">
      <c r="A297" s="169"/>
      <c r="B297" s="169"/>
      <c r="C297" s="169"/>
      <c r="D297" s="169"/>
      <c r="E297" s="169"/>
      <c r="F297" s="169"/>
      <c r="H297" s="264"/>
    </row>
    <row r="298" spans="1:8">
      <c r="A298" s="169"/>
      <c r="B298" s="169"/>
      <c r="C298" s="169"/>
      <c r="D298" s="169"/>
      <c r="E298" s="169"/>
      <c r="F298" s="169"/>
      <c r="H298" s="264"/>
    </row>
    <row r="299" spans="1:8">
      <c r="A299" s="169"/>
      <c r="B299" s="169"/>
      <c r="C299" s="169"/>
      <c r="D299" s="169"/>
      <c r="E299" s="169"/>
      <c r="F299" s="169"/>
      <c r="H299" s="264"/>
    </row>
    <row r="300" spans="1:8">
      <c r="A300" s="169"/>
      <c r="B300" s="169"/>
      <c r="C300" s="169"/>
      <c r="D300" s="169"/>
      <c r="E300" s="169"/>
      <c r="F300" s="169"/>
      <c r="H300" s="264"/>
    </row>
    <row r="301" spans="1:8">
      <c r="A301" s="169"/>
      <c r="B301" s="169"/>
      <c r="C301" s="169"/>
      <c r="D301" s="169"/>
      <c r="E301" s="169"/>
      <c r="F301" s="169"/>
      <c r="H301" s="264"/>
    </row>
    <row r="302" spans="1:8">
      <c r="A302" s="169"/>
      <c r="B302" s="169"/>
      <c r="C302" s="169"/>
      <c r="D302" s="169"/>
      <c r="E302" s="169"/>
      <c r="F302" s="169"/>
      <c r="H302" s="264"/>
    </row>
    <row r="303" spans="1:8">
      <c r="A303" s="169"/>
      <c r="B303" s="169"/>
      <c r="C303" s="169"/>
      <c r="D303" s="169"/>
      <c r="E303" s="169"/>
      <c r="F303" s="169"/>
      <c r="H303" s="264"/>
    </row>
    <row r="304" spans="1:8">
      <c r="A304" s="169"/>
      <c r="B304" s="169"/>
      <c r="C304" s="169"/>
      <c r="D304" s="169"/>
      <c r="E304" s="169"/>
      <c r="F304" s="169"/>
      <c r="H304" s="264"/>
    </row>
    <row r="305" spans="1:8">
      <c r="A305" s="169"/>
      <c r="B305" s="169"/>
      <c r="C305" s="169"/>
      <c r="D305" s="169"/>
      <c r="E305" s="169"/>
      <c r="F305" s="169"/>
      <c r="H305" s="264"/>
    </row>
    <row r="306" spans="1:8">
      <c r="A306" s="169"/>
      <c r="B306" s="169"/>
      <c r="C306" s="169"/>
      <c r="D306" s="169"/>
      <c r="E306" s="169"/>
      <c r="F306" s="169"/>
      <c r="H306" s="264"/>
    </row>
    <row r="307" spans="1:8">
      <c r="A307" s="169"/>
      <c r="B307" s="169"/>
      <c r="C307" s="169"/>
      <c r="D307" s="169"/>
      <c r="E307" s="169"/>
      <c r="F307" s="169"/>
      <c r="H307" s="264"/>
    </row>
    <row r="308" spans="1:8">
      <c r="A308" s="169"/>
      <c r="B308" s="169"/>
      <c r="C308" s="169"/>
      <c r="D308" s="169"/>
      <c r="E308" s="169"/>
      <c r="F308" s="169"/>
      <c r="H308" s="264"/>
    </row>
    <row r="309" spans="1:8">
      <c r="A309" s="169"/>
      <c r="B309" s="169"/>
      <c r="C309" s="169"/>
      <c r="D309" s="169"/>
      <c r="E309" s="169"/>
      <c r="F309" s="169"/>
      <c r="H309" s="264"/>
    </row>
    <row r="310" spans="1:8">
      <c r="A310" s="169"/>
      <c r="B310" s="169"/>
      <c r="C310" s="169"/>
      <c r="D310" s="169"/>
      <c r="E310" s="169"/>
      <c r="F310" s="169"/>
      <c r="H310" s="264"/>
    </row>
    <row r="311" spans="1:8">
      <c r="A311" s="169"/>
      <c r="B311" s="169"/>
      <c r="C311" s="169"/>
      <c r="D311" s="169"/>
      <c r="E311" s="169"/>
      <c r="F311" s="169"/>
      <c r="H311" s="264"/>
    </row>
    <row r="312" spans="1:8">
      <c r="A312" s="169"/>
      <c r="B312" s="169"/>
      <c r="C312" s="169"/>
      <c r="D312" s="169"/>
      <c r="E312" s="169"/>
      <c r="F312" s="169"/>
      <c r="H312" s="264"/>
    </row>
    <row r="313" spans="1:8">
      <c r="A313" s="169"/>
      <c r="B313" s="169"/>
      <c r="C313" s="169"/>
      <c r="D313" s="169"/>
      <c r="E313" s="169"/>
      <c r="F313" s="169"/>
      <c r="H313" s="264"/>
    </row>
    <row r="314" spans="1:8">
      <c r="A314" s="169"/>
      <c r="B314" s="169"/>
      <c r="C314" s="169"/>
      <c r="D314" s="169"/>
      <c r="E314" s="169"/>
      <c r="F314" s="169"/>
      <c r="H314" s="264"/>
    </row>
    <row r="315" spans="1:8">
      <c r="A315" s="169"/>
      <c r="B315" s="169"/>
      <c r="C315" s="169"/>
      <c r="D315" s="169"/>
      <c r="E315" s="169"/>
      <c r="F315" s="169"/>
      <c r="H315" s="264"/>
    </row>
    <row r="316" spans="1:8">
      <c r="A316" s="169"/>
      <c r="B316" s="169"/>
      <c r="C316" s="169"/>
      <c r="D316" s="169"/>
      <c r="E316" s="169"/>
      <c r="F316" s="169"/>
      <c r="H316" s="264"/>
    </row>
    <row r="317" spans="1:8">
      <c r="A317" s="169"/>
      <c r="B317" s="169"/>
      <c r="C317" s="169"/>
      <c r="D317" s="169"/>
      <c r="E317" s="169"/>
      <c r="F317" s="169"/>
      <c r="H317" s="264"/>
    </row>
    <row r="318" spans="1:8">
      <c r="A318" s="169"/>
      <c r="B318" s="169"/>
      <c r="C318" s="169"/>
      <c r="D318" s="169"/>
      <c r="E318" s="169"/>
      <c r="F318" s="169"/>
      <c r="H318" s="264"/>
    </row>
    <row r="319" spans="1:8">
      <c r="A319" s="169"/>
      <c r="B319" s="169"/>
      <c r="C319" s="169"/>
      <c r="D319" s="169"/>
      <c r="E319" s="169"/>
      <c r="F319" s="169"/>
      <c r="H319" s="264"/>
    </row>
    <row r="320" spans="1:8">
      <c r="A320" s="169"/>
      <c r="B320" s="169"/>
      <c r="C320" s="169"/>
      <c r="D320" s="169"/>
      <c r="E320" s="169"/>
      <c r="F320" s="169"/>
      <c r="H320" s="264"/>
    </row>
    <row r="321" spans="1:8">
      <c r="A321" s="169"/>
      <c r="B321" s="169"/>
      <c r="C321" s="169"/>
      <c r="D321" s="169"/>
      <c r="E321" s="169"/>
      <c r="F321" s="169"/>
      <c r="H321" s="264"/>
    </row>
    <row r="322" spans="1:8">
      <c r="A322" s="169"/>
      <c r="B322" s="169"/>
      <c r="C322" s="169"/>
      <c r="D322" s="169"/>
      <c r="E322" s="169"/>
      <c r="F322" s="169"/>
      <c r="H322" s="264"/>
    </row>
    <row r="323" spans="1:8">
      <c r="A323" s="169"/>
      <c r="B323" s="169"/>
      <c r="C323" s="169"/>
      <c r="D323" s="169"/>
      <c r="E323" s="169"/>
      <c r="F323" s="169"/>
      <c r="H323" s="264"/>
    </row>
    <row r="324" spans="1:8">
      <c r="A324" s="169"/>
      <c r="B324" s="169"/>
      <c r="C324" s="169"/>
      <c r="D324" s="169"/>
      <c r="E324" s="169"/>
      <c r="F324" s="169"/>
      <c r="H324" s="264"/>
    </row>
    <row r="325" spans="1:8">
      <c r="A325" s="169"/>
      <c r="B325" s="169"/>
      <c r="C325" s="169"/>
      <c r="D325" s="169"/>
      <c r="E325" s="169"/>
      <c r="F325" s="169"/>
      <c r="H325" s="264"/>
    </row>
    <row r="326" spans="1:8">
      <c r="A326" s="169"/>
      <c r="B326" s="169"/>
      <c r="C326" s="169"/>
      <c r="D326" s="169"/>
      <c r="E326" s="169"/>
      <c r="F326" s="169"/>
      <c r="H326" s="264"/>
    </row>
    <row r="327" spans="1:8">
      <c r="A327" s="169"/>
      <c r="B327" s="169"/>
      <c r="C327" s="169"/>
      <c r="D327" s="169"/>
      <c r="E327" s="169"/>
      <c r="F327" s="169"/>
      <c r="H327" s="264"/>
    </row>
    <row r="328" spans="1:8">
      <c r="A328" s="169"/>
      <c r="B328" s="169"/>
      <c r="C328" s="169"/>
      <c r="D328" s="169"/>
      <c r="E328" s="169"/>
      <c r="F328" s="169"/>
      <c r="H328" s="264"/>
    </row>
    <row r="329" spans="1:8">
      <c r="A329" s="169"/>
      <c r="B329" s="169"/>
      <c r="C329" s="169"/>
      <c r="D329" s="169"/>
      <c r="E329" s="169"/>
      <c r="F329" s="169"/>
      <c r="H329" s="264"/>
    </row>
    <row r="330" spans="1:8">
      <c r="A330" s="169"/>
      <c r="B330" s="169"/>
      <c r="C330" s="169"/>
      <c r="D330" s="169"/>
      <c r="E330" s="169"/>
      <c r="F330" s="169"/>
      <c r="H330" s="264"/>
    </row>
    <row r="331" spans="1:8">
      <c r="A331" s="169"/>
      <c r="B331" s="169"/>
      <c r="C331" s="169"/>
      <c r="D331" s="169"/>
      <c r="E331" s="169"/>
      <c r="F331" s="169"/>
      <c r="H331" s="264"/>
    </row>
    <row r="332" spans="1:8">
      <c r="A332" s="169"/>
      <c r="B332" s="169"/>
      <c r="C332" s="169"/>
      <c r="D332" s="169"/>
      <c r="E332" s="169"/>
      <c r="F332" s="169"/>
      <c r="H332" s="264"/>
    </row>
    <row r="333" spans="1:8">
      <c r="A333" s="169"/>
      <c r="B333" s="169"/>
      <c r="C333" s="169"/>
      <c r="D333" s="169"/>
      <c r="E333" s="169"/>
      <c r="F333" s="169"/>
      <c r="H333" s="264"/>
    </row>
    <row r="334" spans="1:8">
      <c r="A334" s="169"/>
      <c r="B334" s="169"/>
      <c r="C334" s="169"/>
      <c r="D334" s="169"/>
      <c r="E334" s="169"/>
      <c r="F334" s="169"/>
      <c r="H334" s="264"/>
    </row>
    <row r="335" spans="1:8">
      <c r="A335" s="169"/>
      <c r="B335" s="169"/>
      <c r="C335" s="169"/>
      <c r="D335" s="169"/>
      <c r="E335" s="169"/>
      <c r="F335" s="169"/>
      <c r="H335" s="264"/>
    </row>
    <row r="336" spans="1:8">
      <c r="A336" s="169"/>
      <c r="B336" s="169"/>
      <c r="C336" s="169"/>
      <c r="D336" s="169"/>
      <c r="E336" s="169"/>
      <c r="F336" s="169"/>
      <c r="H336" s="264"/>
    </row>
    <row r="337" spans="1:8">
      <c r="A337" s="169"/>
      <c r="B337" s="169"/>
      <c r="C337" s="169"/>
      <c r="D337" s="169"/>
      <c r="E337" s="169"/>
      <c r="F337" s="169"/>
      <c r="H337" s="264"/>
    </row>
    <row r="338" spans="1:8">
      <c r="A338" s="169"/>
      <c r="B338" s="169"/>
      <c r="C338" s="169"/>
      <c r="D338" s="169"/>
      <c r="E338" s="169"/>
      <c r="F338" s="169"/>
      <c r="H338" s="264"/>
    </row>
    <row r="339" spans="1:8">
      <c r="A339" s="169"/>
      <c r="B339" s="169"/>
      <c r="C339" s="169"/>
      <c r="D339" s="169"/>
      <c r="E339" s="169"/>
      <c r="F339" s="169"/>
      <c r="H339" s="264"/>
    </row>
    <row r="340" spans="1:8">
      <c r="A340" s="169"/>
      <c r="B340" s="169"/>
      <c r="C340" s="169"/>
      <c r="D340" s="169"/>
      <c r="E340" s="169"/>
      <c r="F340" s="169"/>
      <c r="H340" s="264"/>
    </row>
    <row r="341" spans="1:8">
      <c r="A341" s="169"/>
      <c r="B341" s="169"/>
      <c r="C341" s="169"/>
      <c r="D341" s="169"/>
      <c r="E341" s="169"/>
      <c r="F341" s="169"/>
      <c r="H341" s="264"/>
    </row>
    <row r="342" spans="1:8">
      <c r="A342" s="169"/>
      <c r="B342" s="169"/>
      <c r="C342" s="169"/>
      <c r="D342" s="169"/>
      <c r="E342" s="169"/>
      <c r="F342" s="169"/>
      <c r="H342" s="264"/>
    </row>
    <row r="343" spans="1:8">
      <c r="A343" s="169"/>
      <c r="B343" s="169"/>
      <c r="C343" s="169"/>
      <c r="D343" s="169"/>
      <c r="E343" s="169"/>
      <c r="F343" s="169"/>
      <c r="H343" s="264"/>
    </row>
    <row r="344" spans="1:8">
      <c r="A344" s="169"/>
      <c r="B344" s="169"/>
      <c r="C344" s="169"/>
      <c r="D344" s="169"/>
      <c r="E344" s="169"/>
      <c r="F344" s="169"/>
      <c r="H344" s="264"/>
    </row>
    <row r="345" spans="1:8">
      <c r="A345" s="169"/>
      <c r="B345" s="169"/>
      <c r="C345" s="169"/>
      <c r="D345" s="169"/>
      <c r="E345" s="169"/>
      <c r="F345" s="169"/>
      <c r="H345" s="264"/>
    </row>
    <row r="346" spans="1:8">
      <c r="A346" s="169"/>
      <c r="B346" s="169"/>
      <c r="C346" s="169"/>
      <c r="D346" s="169"/>
      <c r="E346" s="169"/>
      <c r="F346" s="169"/>
      <c r="H346" s="264"/>
    </row>
    <row r="347" spans="1:8">
      <c r="A347" s="169"/>
      <c r="B347" s="169"/>
      <c r="C347" s="169"/>
      <c r="D347" s="169"/>
      <c r="E347" s="169"/>
      <c r="F347" s="169"/>
      <c r="H347" s="264"/>
    </row>
    <row r="348" spans="1:8">
      <c r="A348" s="169"/>
      <c r="B348" s="169"/>
      <c r="C348" s="169"/>
      <c r="D348" s="169"/>
      <c r="E348" s="169"/>
      <c r="F348" s="169"/>
      <c r="H348" s="264"/>
    </row>
    <row r="349" spans="1:8">
      <c r="A349" s="169"/>
      <c r="B349" s="169"/>
      <c r="C349" s="169"/>
      <c r="D349" s="169"/>
      <c r="E349" s="169"/>
      <c r="F349" s="169"/>
      <c r="H349" s="264"/>
    </row>
    <row r="350" spans="1:8">
      <c r="A350" s="169"/>
      <c r="B350" s="169"/>
      <c r="C350" s="169"/>
      <c r="D350" s="169"/>
      <c r="E350" s="169"/>
      <c r="F350" s="169"/>
      <c r="H350" s="264"/>
    </row>
    <row r="351" spans="1:8">
      <c r="A351" s="169"/>
      <c r="B351" s="169"/>
      <c r="C351" s="169"/>
      <c r="D351" s="169"/>
      <c r="E351" s="169"/>
      <c r="F351" s="169"/>
      <c r="H351" s="264"/>
    </row>
    <row r="352" spans="1:8">
      <c r="A352" s="169"/>
      <c r="B352" s="169"/>
      <c r="C352" s="169"/>
      <c r="D352" s="169"/>
      <c r="E352" s="169"/>
      <c r="F352" s="169"/>
      <c r="H352" s="264"/>
    </row>
    <row r="353" spans="1:8">
      <c r="A353" s="169"/>
      <c r="B353" s="169"/>
      <c r="C353" s="169"/>
      <c r="D353" s="169"/>
      <c r="E353" s="169"/>
      <c r="F353" s="169"/>
      <c r="H353" s="264"/>
    </row>
    <row r="354" spans="1:8">
      <c r="A354" s="169"/>
      <c r="B354" s="169"/>
      <c r="C354" s="169"/>
      <c r="D354" s="169"/>
      <c r="E354" s="169"/>
      <c r="F354" s="169"/>
      <c r="H354" s="264"/>
    </row>
    <row r="355" spans="1:8">
      <c r="A355" s="169"/>
      <c r="B355" s="169"/>
      <c r="C355" s="169"/>
      <c r="D355" s="169"/>
      <c r="E355" s="169"/>
      <c r="F355" s="169"/>
      <c r="H355" s="264"/>
    </row>
    <row r="356" spans="1:8">
      <c r="A356" s="169"/>
      <c r="B356" s="169"/>
      <c r="C356" s="169"/>
      <c r="D356" s="169"/>
      <c r="E356" s="169"/>
      <c r="F356" s="169"/>
      <c r="H356" s="264"/>
    </row>
    <row r="357" spans="1:8">
      <c r="A357" s="169"/>
      <c r="B357" s="169"/>
      <c r="C357" s="169"/>
      <c r="D357" s="169"/>
      <c r="E357" s="169"/>
      <c r="F357" s="169"/>
      <c r="H357" s="264"/>
    </row>
    <row r="358" spans="1:8">
      <c r="A358" s="169"/>
      <c r="B358" s="169"/>
      <c r="C358" s="169"/>
      <c r="D358" s="169"/>
      <c r="E358" s="169"/>
      <c r="F358" s="169"/>
      <c r="H358" s="264"/>
    </row>
    <row r="359" spans="1:8">
      <c r="A359" s="169"/>
      <c r="B359" s="169"/>
      <c r="C359" s="169"/>
      <c r="D359" s="169"/>
      <c r="E359" s="169"/>
      <c r="F359" s="169"/>
      <c r="H359" s="264"/>
    </row>
    <row r="360" spans="1:8">
      <c r="A360" s="169"/>
      <c r="B360" s="169"/>
      <c r="C360" s="169"/>
      <c r="D360" s="169"/>
      <c r="E360" s="169"/>
      <c r="F360" s="169"/>
      <c r="H360" s="264"/>
    </row>
    <row r="361" spans="1:8">
      <c r="A361" s="169"/>
      <c r="B361" s="169"/>
      <c r="C361" s="169"/>
      <c r="D361" s="169"/>
      <c r="E361" s="169"/>
      <c r="F361" s="169"/>
      <c r="H361" s="264"/>
    </row>
    <row r="362" spans="1:8">
      <c r="A362" s="169"/>
      <c r="B362" s="169"/>
      <c r="C362" s="169"/>
      <c r="D362" s="169"/>
      <c r="E362" s="169"/>
      <c r="F362" s="169"/>
      <c r="H362" s="264"/>
    </row>
    <row r="363" spans="1:8">
      <c r="A363" s="169"/>
      <c r="B363" s="169"/>
      <c r="C363" s="169"/>
      <c r="D363" s="169"/>
      <c r="E363" s="169"/>
      <c r="F363" s="169"/>
      <c r="H363" s="264"/>
    </row>
    <row r="364" spans="1:8">
      <c r="A364" s="169"/>
      <c r="B364" s="169"/>
      <c r="C364" s="169"/>
      <c r="D364" s="169"/>
      <c r="E364" s="169"/>
      <c r="F364" s="169"/>
      <c r="H364" s="264"/>
    </row>
    <row r="365" spans="1:8">
      <c r="A365" s="169"/>
      <c r="B365" s="169"/>
      <c r="C365" s="169"/>
      <c r="D365" s="169"/>
      <c r="E365" s="169"/>
      <c r="F365" s="169"/>
      <c r="H365" s="369"/>
    </row>
    <row r="366" spans="1:8">
      <c r="A366" s="169"/>
      <c r="B366" s="169"/>
      <c r="C366" s="169"/>
      <c r="D366" s="169"/>
      <c r="E366" s="169"/>
      <c r="F366" s="169"/>
      <c r="H366" s="369"/>
    </row>
    <row r="367" spans="1:8">
      <c r="A367" s="169"/>
      <c r="B367" s="169"/>
      <c r="C367" s="169"/>
      <c r="D367" s="169"/>
      <c r="E367" s="169"/>
      <c r="F367" s="169"/>
      <c r="H367" s="369"/>
    </row>
    <row r="368" spans="1:8">
      <c r="A368" s="169"/>
      <c r="B368" s="169"/>
      <c r="C368" s="169"/>
      <c r="D368" s="169"/>
      <c r="E368" s="169"/>
      <c r="F368" s="169"/>
      <c r="H368" s="369"/>
    </row>
    <row r="369" spans="1:8">
      <c r="A369" s="169"/>
      <c r="B369" s="169"/>
      <c r="C369" s="169"/>
      <c r="D369" s="169"/>
      <c r="E369" s="169"/>
      <c r="F369" s="169"/>
      <c r="H369" s="369"/>
    </row>
    <row r="370" spans="1:8">
      <c r="A370" s="169"/>
      <c r="B370" s="169"/>
      <c r="C370" s="169"/>
      <c r="D370" s="169"/>
      <c r="E370" s="169"/>
      <c r="F370" s="169"/>
      <c r="H370" s="369"/>
    </row>
    <row r="371" spans="1:8">
      <c r="A371" s="169"/>
      <c r="B371" s="169"/>
      <c r="C371" s="169"/>
      <c r="D371" s="169"/>
      <c r="E371" s="169"/>
      <c r="F371" s="169"/>
      <c r="H371" s="369"/>
    </row>
    <row r="372" spans="1:8">
      <c r="A372" s="169"/>
      <c r="B372" s="169"/>
      <c r="C372" s="169"/>
      <c r="D372" s="169"/>
      <c r="E372" s="169"/>
      <c r="F372" s="169"/>
      <c r="H372" s="369"/>
    </row>
    <row r="373" spans="1:8">
      <c r="A373" s="169"/>
      <c r="B373" s="169"/>
      <c r="C373" s="169"/>
      <c r="D373" s="169"/>
      <c r="E373" s="169"/>
      <c r="F373" s="169"/>
    </row>
    <row r="374" spans="1:8">
      <c r="A374" s="169"/>
      <c r="B374" s="169"/>
      <c r="C374" s="169"/>
      <c r="D374" s="169"/>
      <c r="E374" s="169"/>
      <c r="F374" s="169"/>
    </row>
    <row r="375" spans="1:8">
      <c r="A375" s="169"/>
      <c r="B375" s="169"/>
      <c r="C375" s="169"/>
      <c r="D375" s="169"/>
      <c r="E375" s="169"/>
      <c r="F375" s="169"/>
    </row>
    <row r="376" spans="1:8">
      <c r="A376" s="169"/>
      <c r="B376" s="169"/>
      <c r="C376" s="169"/>
      <c r="D376" s="169"/>
      <c r="E376" s="169"/>
      <c r="F376" s="169"/>
    </row>
    <row r="377" spans="1:8">
      <c r="A377" s="169"/>
      <c r="B377" s="169"/>
      <c r="C377" s="169"/>
      <c r="D377" s="169"/>
      <c r="E377" s="169"/>
      <c r="F377" s="169"/>
    </row>
    <row r="378" spans="1:8">
      <c r="A378" s="169"/>
      <c r="B378" s="169"/>
      <c r="C378" s="169"/>
      <c r="D378" s="169"/>
      <c r="E378" s="169"/>
      <c r="F378" s="169"/>
    </row>
  </sheetData>
  <mergeCells count="21">
    <mergeCell ref="A98:G98"/>
    <mergeCell ref="G5:K5"/>
    <mergeCell ref="A9:K9"/>
    <mergeCell ref="A11:K11"/>
    <mergeCell ref="A15:K15"/>
    <mergeCell ref="A18:K18"/>
    <mergeCell ref="G16:K16"/>
    <mergeCell ref="G7:K7"/>
    <mergeCell ref="G8:K8"/>
    <mergeCell ref="G12:K12"/>
    <mergeCell ref="G13:K13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43307086614173229" right="0.11811023622047245" top="0.15748031496062992" bottom="0.15748031496062992" header="0.11811023622047245" footer="0.11811023622047245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3" sqref="N33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37" workbookViewId="0">
      <selection activeCell="R53" sqref="R53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66" t="s">
        <v>278</v>
      </c>
      <c r="D22" s="467"/>
      <c r="E22" s="467"/>
      <c r="F22" s="467"/>
      <c r="G22" s="467"/>
      <c r="H22" s="467"/>
      <c r="I22" s="46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12" t="s">
        <v>279</v>
      </c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8000</v>
      </c>
      <c r="J30" s="144">
        <f>SUM(J31+J42+J61+J82+J89+J109+J131+J150+J160)</f>
        <v>2700</v>
      </c>
      <c r="K30" s="143">
        <f>SUM(K31+K42+K61+K82+K89+K109+K131+K150+K160)</f>
        <v>1485.6299999999999</v>
      </c>
      <c r="L30" s="144">
        <f>SUM(L31+L42+L61+L82+L89+L109+L131+L150+L160)</f>
        <v>1485.6299999999999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/>
      <c r="J35" s="142"/>
      <c r="K35" s="142"/>
      <c r="L35" s="142"/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/>
      <c r="J41" s="142"/>
      <c r="K41" s="142"/>
      <c r="L41" s="142"/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8000</v>
      </c>
      <c r="J42" s="187">
        <f t="shared" ref="J42:L44" si="3">J43</f>
        <v>2700</v>
      </c>
      <c r="K42" s="150">
        <f t="shared" si="3"/>
        <v>1485.6299999999999</v>
      </c>
      <c r="L42" s="150">
        <f t="shared" si="3"/>
        <v>1485.6299999999999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8000</v>
      </c>
      <c r="J43" s="147">
        <f t="shared" si="3"/>
        <v>2700</v>
      </c>
      <c r="K43" s="148">
        <f t="shared" si="3"/>
        <v>1485.6299999999999</v>
      </c>
      <c r="L43" s="147">
        <f t="shared" si="3"/>
        <v>1485.6299999999999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8000</v>
      </c>
      <c r="J44" s="147">
        <f t="shared" si="3"/>
        <v>2700</v>
      </c>
      <c r="K44" s="151">
        <f t="shared" si="3"/>
        <v>1485.6299999999999</v>
      </c>
      <c r="L44" s="151">
        <f t="shared" si="3"/>
        <v>1485.6299999999999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8000</v>
      </c>
      <c r="J45" s="159">
        <f>SUM(J46:J60)</f>
        <v>2700</v>
      </c>
      <c r="K45" s="152">
        <f>SUM(K46:K60)</f>
        <v>1485.6299999999999</v>
      </c>
      <c r="L45" s="152">
        <f>SUM(L46:L60)</f>
        <v>1485.6299999999999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>
        <v>7000</v>
      </c>
      <c r="J46" s="142">
        <v>2400</v>
      </c>
      <c r="K46" s="142">
        <v>1429.35</v>
      </c>
      <c r="L46" s="142">
        <v>1429.35</v>
      </c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/>
      <c r="J49" s="142"/>
      <c r="K49" s="142"/>
      <c r="L49" s="142"/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/>
      <c r="J55" s="142"/>
      <c r="K55" s="142"/>
      <c r="L55" s="142"/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/>
      <c r="J58" s="142"/>
      <c r="K58" s="142"/>
      <c r="L58" s="142"/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>
        <v>1000</v>
      </c>
      <c r="J60" s="142">
        <v>300</v>
      </c>
      <c r="K60" s="142">
        <v>56.28</v>
      </c>
      <c r="L60" s="142">
        <v>56.28</v>
      </c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0</v>
      </c>
      <c r="J131" s="234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t="0.7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0</v>
      </c>
      <c r="J137" s="237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0</v>
      </c>
      <c r="J138" s="234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0</v>
      </c>
      <c r="J139" s="234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0</v>
      </c>
      <c r="J145" s="234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0</v>
      </c>
      <c r="J146" s="239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0</v>
      </c>
      <c r="J147" s="234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29"/>
        <v>0</v>
      </c>
      <c r="J202" s="234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30"/>
        <v>0</v>
      </c>
      <c r="J210" s="234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56"/>
        <v>0</v>
      </c>
      <c r="J354" s="234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8000</v>
      </c>
      <c r="J360" s="274">
        <f>SUM(J30+J176)</f>
        <v>2700</v>
      </c>
      <c r="K360" s="274">
        <f>SUM(K30+K176)</f>
        <v>1485.6299999999999</v>
      </c>
      <c r="L360" s="274">
        <f>SUM(L30+L176)</f>
        <v>1485.6299999999999</v>
      </c>
      <c r="M360" s="6"/>
      <c r="N360" s="6"/>
      <c r="O360" s="6"/>
      <c r="P360" s="6"/>
      <c r="Q360" s="6"/>
    </row>
    <row r="361" spans="1:17" s="126" customFormat="1">
      <c r="A361" s="125"/>
      <c r="B361" s="125"/>
      <c r="C361" s="125"/>
      <c r="D361" s="370"/>
      <c r="E361" s="370"/>
      <c r="F361" s="371"/>
      <c r="G361" s="372"/>
      <c r="H361" s="373"/>
      <c r="I361" s="374"/>
      <c r="J361" s="375"/>
      <c r="K361" s="374"/>
      <c r="L361" s="374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84"/>
      <c r="F362" s="384"/>
      <c r="G362" s="384" t="s">
        <v>296</v>
      </c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231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75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171"/>
      <c r="C366" s="171"/>
      <c r="D366" s="441" t="s">
        <v>242</v>
      </c>
      <c r="E366" s="442"/>
      <c r="F366" s="442"/>
      <c r="G366" s="442"/>
      <c r="H366" s="141"/>
      <c r="I366" s="233" t="s">
        <v>194</v>
      </c>
      <c r="J366" s="171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7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7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K56:L56 K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35 I37" name="Islaidos 2.1_1"/>
    <protectedRange sqref="I41:L41 J35:L35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K54:L55 K46:L52 K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  <protectedRange sqref="J56 J53" name="Range37_1_1"/>
    <protectedRange sqref="I51:I52" name="Range3_1_1"/>
    <protectedRange sqref="I46:I50" name="Islaidos 2.2_1_1"/>
    <protectedRange sqref="I54:J55 I53 J46:J52 I56 I57:J60" name="Range57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3:L363"/>
    <mergeCell ref="K366:L366"/>
    <mergeCell ref="D366:G366"/>
    <mergeCell ref="K362:L362"/>
    <mergeCell ref="K365:L365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37" workbookViewId="0">
      <selection activeCell="R131" sqref="R131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56" t="s">
        <v>202</v>
      </c>
      <c r="D22" s="457"/>
      <c r="E22" s="457"/>
      <c r="F22" s="457"/>
      <c r="G22" s="457"/>
      <c r="H22" s="457"/>
      <c r="I22" s="45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12" t="s">
        <v>279</v>
      </c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100</v>
      </c>
      <c r="J30" s="144">
        <f>SUM(J31+J42+J61+J82+J89+J109+J131+J150+J160)</f>
        <v>0</v>
      </c>
      <c r="K30" s="143">
        <f>SUM(K31+K42+K61+K82+K89+K109+K131+K150+K160)</f>
        <v>0</v>
      </c>
      <c r="L30" s="144">
        <f>SUM(L31+L42+L61+L82+L89+L109+L131+L150+L160)</f>
        <v>0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/>
      <c r="J35" s="142"/>
      <c r="K35" s="142"/>
      <c r="L35" s="142"/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/>
      <c r="J41" s="142"/>
      <c r="K41" s="142"/>
      <c r="L41" s="142"/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100</v>
      </c>
      <c r="J42" s="187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100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100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100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/>
      <c r="J46" s="142"/>
      <c r="K46" s="142"/>
      <c r="L46" s="142"/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/>
      <c r="J49" s="142"/>
      <c r="K49" s="142"/>
      <c r="L49" s="142"/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/>
      <c r="J55" s="142"/>
      <c r="K55" s="142"/>
      <c r="L55" s="142"/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/>
      <c r="J58" s="142"/>
      <c r="K58" s="142"/>
      <c r="L58" s="142"/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>
        <v>100</v>
      </c>
      <c r="J60" s="142">
        <v>0</v>
      </c>
      <c r="K60" s="142">
        <v>0</v>
      </c>
      <c r="L60" s="142">
        <v>0</v>
      </c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0</v>
      </c>
      <c r="J131" s="234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0</v>
      </c>
      <c r="J137" s="237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0</v>
      </c>
      <c r="J138" s="234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0</v>
      </c>
      <c r="J139" s="234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0</v>
      </c>
      <c r="J145" s="234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0</v>
      </c>
      <c r="J146" s="239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0</v>
      </c>
      <c r="J147" s="234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29"/>
        <v>0</v>
      </c>
      <c r="J202" s="234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30"/>
        <v>0</v>
      </c>
      <c r="J210" s="234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56"/>
        <v>0</v>
      </c>
      <c r="J354" s="234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100</v>
      </c>
      <c r="J360" s="274">
        <f>SUM(J30+J176)</f>
        <v>0</v>
      </c>
      <c r="K360" s="274">
        <f>SUM(K30+K176)</f>
        <v>0</v>
      </c>
      <c r="L360" s="274">
        <f>SUM(L30+L176)</f>
        <v>0</v>
      </c>
      <c r="M360" s="6"/>
      <c r="N360" s="6"/>
      <c r="O360" s="6"/>
      <c r="P360" s="6"/>
      <c r="Q360" s="6"/>
    </row>
    <row r="361" spans="1:17" s="126" customFormat="1">
      <c r="A361" s="125"/>
      <c r="B361" s="125"/>
      <c r="C361" s="125"/>
      <c r="D361" s="370"/>
      <c r="E361" s="370"/>
      <c r="F361" s="371"/>
      <c r="G361" s="372"/>
      <c r="H361" s="373"/>
      <c r="I361" s="374"/>
      <c r="J361" s="375"/>
      <c r="K361" s="374"/>
      <c r="L361" s="374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84"/>
      <c r="F362" s="384"/>
      <c r="G362" s="384" t="s">
        <v>296</v>
      </c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232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9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188"/>
      <c r="C366" s="188"/>
      <c r="D366" s="441" t="s">
        <v>242</v>
      </c>
      <c r="E366" s="442"/>
      <c r="F366" s="442"/>
      <c r="G366" s="442"/>
      <c r="H366" s="141"/>
      <c r="I366" s="233" t="s">
        <v>194</v>
      </c>
      <c r="J366" s="188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3:L363"/>
    <mergeCell ref="K366:L366"/>
    <mergeCell ref="D366:G366"/>
    <mergeCell ref="K362:L362"/>
    <mergeCell ref="K365:L365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37" workbookViewId="0">
      <selection activeCell="R56" sqref="R56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390" customWidth="1"/>
    <col min="7" max="7" width="34.28515625" style="7" customWidth="1"/>
    <col min="8" max="8" width="4.7109375" style="7" customWidth="1"/>
    <col min="9" max="9" width="9" style="7" customWidth="1"/>
    <col min="10" max="11" width="12.28515625" style="7" customWidth="1"/>
    <col min="12" max="12" width="11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387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387"/>
      <c r="G2" s="6"/>
      <c r="H2" s="194"/>
      <c r="I2" s="392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387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387"/>
      <c r="G4" s="196" t="s">
        <v>2</v>
      </c>
      <c r="H4" s="194"/>
      <c r="I4" s="392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387"/>
      <c r="G5" s="6"/>
      <c r="H5" s="197"/>
      <c r="I5" s="392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387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388"/>
      <c r="B8" s="389"/>
      <c r="C8" s="389"/>
      <c r="D8" s="389"/>
      <c r="E8" s="389"/>
      <c r="F8" s="389"/>
      <c r="G8" s="460" t="s">
        <v>5</v>
      </c>
      <c r="H8" s="460"/>
      <c r="I8" s="460"/>
      <c r="J8" s="460"/>
      <c r="K8" s="460"/>
      <c r="L8" s="389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391"/>
      <c r="B17" s="392"/>
      <c r="C17" s="392"/>
      <c r="D17" s="392"/>
      <c r="E17" s="265" t="s">
        <v>201</v>
      </c>
      <c r="F17" s="265"/>
      <c r="G17" s="265"/>
      <c r="H17" s="265"/>
      <c r="I17" s="265"/>
      <c r="J17" s="265"/>
      <c r="K17" s="265"/>
      <c r="L17" s="392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56" t="s">
        <v>298</v>
      </c>
      <c r="D22" s="457"/>
      <c r="E22" s="457"/>
      <c r="F22" s="457"/>
      <c r="G22" s="457"/>
      <c r="H22" s="457"/>
      <c r="I22" s="45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391"/>
      <c r="D23" s="12"/>
      <c r="E23" s="12"/>
      <c r="F23" s="12"/>
      <c r="G23" s="212" t="s">
        <v>279</v>
      </c>
      <c r="H23" s="14"/>
      <c r="I23" s="12"/>
      <c r="J23" s="386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391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391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100</v>
      </c>
      <c r="J30" s="144">
        <f>SUM(J31+J42+J61+J82+J89+J109+J131+J150+J160)</f>
        <v>0</v>
      </c>
      <c r="K30" s="143">
        <f>SUM(K31+K42+K61+K82+K89+K109+K131+K150+K160)</f>
        <v>0</v>
      </c>
      <c r="L30" s="144">
        <f>SUM(L31+L42+L61+L82+L89+L109+L131+L150+L160)</f>
        <v>0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/>
      <c r="J35" s="142"/>
      <c r="K35" s="142"/>
      <c r="L35" s="142"/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/>
      <c r="J41" s="142"/>
      <c r="K41" s="142"/>
      <c r="L41" s="142"/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100</v>
      </c>
      <c r="J42" s="187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100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100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100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/>
      <c r="J46" s="142"/>
      <c r="K46" s="142"/>
      <c r="L46" s="142"/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/>
      <c r="J49" s="142"/>
      <c r="K49" s="142"/>
      <c r="L49" s="142"/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/>
      <c r="J55" s="142"/>
      <c r="K55" s="142"/>
      <c r="L55" s="142"/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/>
      <c r="J58" s="142"/>
      <c r="K58" s="142"/>
      <c r="L58" s="142"/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>
        <v>100</v>
      </c>
      <c r="J60" s="142">
        <v>0</v>
      </c>
      <c r="K60" s="142">
        <v>0</v>
      </c>
      <c r="L60" s="142">
        <v>0</v>
      </c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0</v>
      </c>
      <c r="J131" s="234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0</v>
      </c>
      <c r="J137" s="237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0</v>
      </c>
      <c r="J138" s="234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0</v>
      </c>
      <c r="J139" s="234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0</v>
      </c>
      <c r="J145" s="234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0</v>
      </c>
      <c r="J146" s="239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0</v>
      </c>
      <c r="J147" s="234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29"/>
        <v>0</v>
      </c>
      <c r="J202" s="234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30"/>
        <v>0</v>
      </c>
      <c r="J210" s="234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56"/>
        <v>0</v>
      </c>
      <c r="J354" s="234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100</v>
      </c>
      <c r="J360" s="274">
        <f>SUM(J30+J176)</f>
        <v>0</v>
      </c>
      <c r="K360" s="274">
        <f>SUM(K30+K176)</f>
        <v>0</v>
      </c>
      <c r="L360" s="274">
        <f>SUM(L30+L176)</f>
        <v>0</v>
      </c>
      <c r="M360" s="6"/>
      <c r="N360" s="6"/>
      <c r="O360" s="6"/>
      <c r="P360" s="6"/>
      <c r="Q360" s="6"/>
    </row>
    <row r="361" spans="1:17" s="126" customFormat="1">
      <c r="A361" s="125"/>
      <c r="B361" s="125"/>
      <c r="C361" s="125"/>
      <c r="D361" s="370"/>
      <c r="E361" s="370"/>
      <c r="F361" s="371"/>
      <c r="G361" s="372"/>
      <c r="H361" s="373"/>
      <c r="I361" s="374"/>
      <c r="J361" s="375"/>
      <c r="K361" s="374"/>
      <c r="L361" s="374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84"/>
      <c r="F362" s="384"/>
      <c r="G362" s="384" t="s">
        <v>296</v>
      </c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385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387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391"/>
      <c r="C366" s="391"/>
      <c r="D366" s="441" t="s">
        <v>242</v>
      </c>
      <c r="E366" s="442"/>
      <c r="F366" s="442"/>
      <c r="G366" s="442"/>
      <c r="H366" s="141"/>
      <c r="I366" s="233" t="s">
        <v>194</v>
      </c>
      <c r="J366" s="391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38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38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363:L363"/>
    <mergeCell ref="B13:L13"/>
    <mergeCell ref="A7:L7"/>
    <mergeCell ref="G8:K8"/>
    <mergeCell ref="A9:L9"/>
    <mergeCell ref="G10:K10"/>
    <mergeCell ref="G11:K11"/>
    <mergeCell ref="K365:L365"/>
    <mergeCell ref="D366:G366"/>
    <mergeCell ref="K366:L366"/>
    <mergeCell ref="G15:K15"/>
    <mergeCell ref="G16:K16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</mergeCells>
  <pageMargins left="0.51181102362204722" right="0.31496062992125984" top="0.74803149606299213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topLeftCell="A40" workbookViewId="0">
      <selection activeCell="K49" sqref="K49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66" t="s">
        <v>273</v>
      </c>
      <c r="D22" s="467"/>
      <c r="E22" s="467"/>
      <c r="F22" s="467"/>
      <c r="G22" s="467"/>
      <c r="H22" s="467"/>
      <c r="I22" s="46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12"/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267</v>
      </c>
      <c r="J25" s="268" t="s">
        <v>272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10000</v>
      </c>
      <c r="J30" s="144">
        <f>SUM(J31+J42+J61+J82+J89+J109+J131+J150+J160)</f>
        <v>3000</v>
      </c>
      <c r="K30" s="143">
        <f>SUM(K31+K42+K61+K82+K89+K109+K131+K150+K160)</f>
        <v>1504.53</v>
      </c>
      <c r="L30" s="144">
        <f>SUM(L31+L42+L61+L82+L89+L109+L131+L150+L160)</f>
        <v>1383.49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/>
      <c r="J35" s="142"/>
      <c r="K35" s="142"/>
      <c r="L35" s="142"/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/>
      <c r="J41" s="142"/>
      <c r="K41" s="142"/>
      <c r="L41" s="142"/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10000</v>
      </c>
      <c r="J42" s="187">
        <f t="shared" ref="J42:L44" si="3">J43</f>
        <v>3000</v>
      </c>
      <c r="K42" s="150">
        <f t="shared" si="3"/>
        <v>1504.53</v>
      </c>
      <c r="L42" s="150">
        <f t="shared" si="3"/>
        <v>1383.49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10000</v>
      </c>
      <c r="J43" s="147">
        <f t="shared" si="3"/>
        <v>3000</v>
      </c>
      <c r="K43" s="148">
        <f t="shared" si="3"/>
        <v>1504.53</v>
      </c>
      <c r="L43" s="147">
        <f t="shared" si="3"/>
        <v>1383.49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10000</v>
      </c>
      <c r="J44" s="147">
        <f t="shared" si="3"/>
        <v>3000</v>
      </c>
      <c r="K44" s="151">
        <f t="shared" si="3"/>
        <v>1504.53</v>
      </c>
      <c r="L44" s="151">
        <f t="shared" si="3"/>
        <v>1383.49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10000</v>
      </c>
      <c r="J45" s="159">
        <f>SUM(J46:J60)</f>
        <v>3000</v>
      </c>
      <c r="K45" s="152">
        <f>SUM(K46:K60)</f>
        <v>1504.53</v>
      </c>
      <c r="L45" s="152">
        <f>SUM(L46:L60)</f>
        <v>1383.49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/>
      <c r="J46" s="142"/>
      <c r="K46" s="142"/>
      <c r="L46" s="142"/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>
        <v>10000</v>
      </c>
      <c r="J49" s="142">
        <v>3000</v>
      </c>
      <c r="K49" s="142">
        <v>1504.53</v>
      </c>
      <c r="L49" s="142">
        <v>1383.49</v>
      </c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/>
      <c r="J55" s="142"/>
      <c r="K55" s="142"/>
      <c r="L55" s="142"/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/>
      <c r="J58" s="142"/>
      <c r="K58" s="142"/>
      <c r="L58" s="142"/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/>
      <c r="J60" s="142"/>
      <c r="K60" s="142"/>
      <c r="L60" s="142"/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0</v>
      </c>
      <c r="J131" s="234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0</v>
      </c>
      <c r="J137" s="237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0</v>
      </c>
      <c r="J138" s="234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0</v>
      </c>
      <c r="J139" s="234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0</v>
      </c>
      <c r="J145" s="234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0</v>
      </c>
      <c r="J146" s="239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0</v>
      </c>
      <c r="J147" s="234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29"/>
        <v>0</v>
      </c>
      <c r="J202" s="234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30"/>
        <v>0</v>
      </c>
      <c r="J210" s="234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56"/>
        <v>0</v>
      </c>
      <c r="J354" s="234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15.75" customHeight="1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10000</v>
      </c>
      <c r="J360" s="274">
        <f>SUM(J30+J176)</f>
        <v>3000</v>
      </c>
      <c r="K360" s="274">
        <f>SUM(K30+K176)</f>
        <v>1504.53</v>
      </c>
      <c r="L360" s="274">
        <f>SUM(L30+L176)</f>
        <v>1383.49</v>
      </c>
      <c r="M360" s="6"/>
      <c r="N360" s="6"/>
      <c r="O360" s="6"/>
      <c r="P360" s="6"/>
      <c r="Q360" s="6"/>
    </row>
    <row r="361" spans="1:17" ht="14.45" customHeight="1">
      <c r="A361" s="6"/>
      <c r="B361" s="6"/>
      <c r="C361" s="6"/>
      <c r="D361" s="18"/>
      <c r="E361" s="384"/>
      <c r="F361" s="384"/>
      <c r="G361" s="384" t="s">
        <v>296</v>
      </c>
      <c r="H361" s="228"/>
      <c r="I361" s="139"/>
      <c r="J361" s="138"/>
      <c r="K361" s="443" t="s">
        <v>297</v>
      </c>
      <c r="L361" s="443"/>
      <c r="M361" s="6"/>
      <c r="N361" s="6"/>
      <c r="O361" s="6"/>
      <c r="P361" s="6"/>
      <c r="Q361" s="6"/>
    </row>
    <row r="362" spans="1:17" ht="27.6" customHeight="1">
      <c r="A362" s="140"/>
      <c r="B362" s="8"/>
      <c r="C362" s="8"/>
      <c r="D362" s="168" t="s">
        <v>193</v>
      </c>
      <c r="E362" s="229"/>
      <c r="F362" s="229"/>
      <c r="G362" s="229"/>
      <c r="H362" s="230"/>
      <c r="I362" s="232" t="s">
        <v>194</v>
      </c>
      <c r="J362" s="6"/>
      <c r="K362" s="440" t="s">
        <v>195</v>
      </c>
      <c r="L362" s="440"/>
      <c r="M362" s="6"/>
      <c r="N362" s="6"/>
      <c r="O362" s="6"/>
      <c r="P362" s="6"/>
      <c r="Q362" s="6"/>
    </row>
    <row r="363" spans="1:17" ht="15.75">
      <c r="B363" s="6"/>
      <c r="C363" s="6"/>
      <c r="D363" s="6"/>
      <c r="E363" s="6"/>
      <c r="F363" s="189"/>
      <c r="G363" s="6"/>
      <c r="H363" s="6"/>
      <c r="I363" s="174"/>
      <c r="J363" s="6"/>
      <c r="K363" s="174"/>
      <c r="L363" s="174"/>
      <c r="M363" s="6"/>
      <c r="N363" s="6"/>
      <c r="O363" s="6"/>
      <c r="P363" s="6"/>
      <c r="Q363" s="6"/>
    </row>
    <row r="364" spans="1:17" ht="15.75">
      <c r="B364" s="6"/>
      <c r="C364" s="6"/>
      <c r="D364" s="18"/>
      <c r="E364" s="18"/>
      <c r="F364" s="19"/>
      <c r="G364" s="18" t="s">
        <v>203</v>
      </c>
      <c r="H364" s="6"/>
      <c r="I364" s="174"/>
      <c r="J364" s="6"/>
      <c r="K364" s="444" t="s">
        <v>204</v>
      </c>
      <c r="L364" s="444"/>
      <c r="M364" s="6"/>
      <c r="N364" s="6"/>
      <c r="O364" s="6"/>
      <c r="P364" s="6"/>
      <c r="Q364" s="6"/>
    </row>
    <row r="365" spans="1:17" ht="18.75">
      <c r="A365" s="173"/>
      <c r="B365" s="188"/>
      <c r="C365" s="188"/>
      <c r="D365" s="441" t="s">
        <v>242</v>
      </c>
      <c r="E365" s="442"/>
      <c r="F365" s="442"/>
      <c r="G365" s="442"/>
      <c r="H365" s="141"/>
      <c r="I365" s="233" t="s">
        <v>194</v>
      </c>
      <c r="J365" s="188"/>
      <c r="K365" s="440" t="s">
        <v>195</v>
      </c>
      <c r="L365" s="440"/>
      <c r="M365" s="6"/>
      <c r="N365" s="6"/>
      <c r="O365" s="6"/>
      <c r="P365" s="6"/>
      <c r="Q365" s="6"/>
    </row>
    <row r="366" spans="1:17">
      <c r="B366" s="6"/>
      <c r="C366" s="6"/>
      <c r="D366" s="6"/>
      <c r="E366" s="6"/>
      <c r="F366" s="18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18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P368" s="6"/>
    </row>
    <row r="369" spans="7:16" s="7" customFormat="1">
      <c r="P369" s="6"/>
    </row>
    <row r="370" spans="7:16" s="7" customFormat="1">
      <c r="P370" s="6"/>
    </row>
    <row r="371" spans="7:16" s="7" customFormat="1">
      <c r="G371" s="173"/>
      <c r="P371" s="6"/>
    </row>
    <row r="372" spans="7:16" s="7" customFormat="1">
      <c r="P372" s="6"/>
    </row>
    <row r="373" spans="7:16" s="7" customFormat="1">
      <c r="P373" s="6"/>
    </row>
    <row r="374" spans="7:16" s="7" customFormat="1">
      <c r="P374" s="6"/>
    </row>
    <row r="375" spans="7:16" s="7" customFormat="1">
      <c r="P375" s="6"/>
    </row>
    <row r="376" spans="7:16" s="7" customFormat="1">
      <c r="P376" s="6"/>
    </row>
    <row r="377" spans="7:16" s="7" customFormat="1">
      <c r="P377" s="6"/>
    </row>
    <row r="378" spans="7:16" s="7" customFormat="1">
      <c r="P378" s="6"/>
    </row>
    <row r="379" spans="7:16" s="7" customFormat="1">
      <c r="P379" s="6"/>
    </row>
    <row r="380" spans="7:16" s="7" customFormat="1">
      <c r="P380" s="6"/>
    </row>
    <row r="381" spans="7:16" s="7" customFormat="1">
      <c r="P381" s="6"/>
    </row>
    <row r="382" spans="7:16" s="7" customFormat="1">
      <c r="P382" s="6"/>
    </row>
    <row r="383" spans="7:16" s="7" customFormat="1">
      <c r="P383" s="6"/>
    </row>
    <row r="384" spans="7:16" s="7" customFormat="1">
      <c r="P384" s="6"/>
    </row>
    <row r="385" spans="16:16" s="7" customFormat="1">
      <c r="P385" s="6"/>
    </row>
    <row r="386" spans="16:16" s="7" customFormat="1">
      <c r="P386" s="6"/>
    </row>
    <row r="387" spans="16:16" s="7" customFormat="1">
      <c r="P387" s="6"/>
    </row>
    <row r="388" spans="16:16" s="7" customFormat="1">
      <c r="P388" s="6"/>
    </row>
    <row r="389" spans="16:16" s="7" customFormat="1">
      <c r="P389" s="6"/>
    </row>
    <row r="390" spans="16:16" s="7" customFormat="1">
      <c r="P390" s="6"/>
    </row>
    <row r="391" spans="16:16" s="7" customFormat="1">
      <c r="P391" s="6"/>
    </row>
    <row r="392" spans="16:16" s="7" customFormat="1">
      <c r="P392" s="6"/>
    </row>
    <row r="393" spans="16:16" s="7" customFormat="1">
      <c r="P393" s="6"/>
    </row>
    <row r="394" spans="16:16" s="7" customFormat="1">
      <c r="P394" s="6"/>
    </row>
    <row r="395" spans="16:16" s="7" customFormat="1">
      <c r="P395" s="6"/>
    </row>
    <row r="396" spans="16:16" s="7" customFormat="1">
      <c r="P396" s="6"/>
    </row>
    <row r="397" spans="16:16" s="7" customFormat="1">
      <c r="P397" s="6"/>
    </row>
    <row r="398" spans="16:16" s="7" customFormat="1">
      <c r="P398" s="6"/>
    </row>
    <row r="399" spans="16:16" s="7" customFormat="1">
      <c r="P399" s="6"/>
    </row>
    <row r="400" spans="16:16" s="7" customFormat="1">
      <c r="P400" s="6"/>
    </row>
    <row r="401" spans="16:16" s="7" customFormat="1">
      <c r="P401" s="6"/>
    </row>
    <row r="402" spans="16:16" s="7" customFormat="1">
      <c r="P402" s="6"/>
    </row>
    <row r="403" spans="16:16" s="7" customFormat="1">
      <c r="P403" s="6"/>
    </row>
    <row r="404" spans="16:16" s="7" customFormat="1">
      <c r="P404" s="6"/>
    </row>
    <row r="405" spans="16:16" s="7" customFormat="1">
      <c r="P405" s="6"/>
    </row>
    <row r="406" spans="16:16" s="7" customFormat="1">
      <c r="P406" s="6"/>
    </row>
    <row r="407" spans="16:16" s="7" customFormat="1">
      <c r="P407" s="6"/>
    </row>
    <row r="408" spans="16:16" s="7" customFormat="1">
      <c r="P408" s="6"/>
    </row>
    <row r="409" spans="16:16" s="7" customFormat="1">
      <c r="P409" s="6"/>
    </row>
    <row r="410" spans="16:16" s="7" customFormat="1">
      <c r="P410" s="6"/>
    </row>
    <row r="411" spans="16:16" s="7" customFormat="1">
      <c r="P411" s="6"/>
    </row>
    <row r="412" spans="16:16" s="7" customFormat="1">
      <c r="P412" s="6"/>
    </row>
    <row r="413" spans="16:16" s="7" customFormat="1">
      <c r="P413" s="6"/>
    </row>
    <row r="414" spans="16:16" s="7" customFormat="1">
      <c r="P414" s="6"/>
    </row>
    <row r="415" spans="16:16" s="7" customFormat="1">
      <c r="P415" s="6"/>
    </row>
    <row r="416" spans="16:16" s="7" customFormat="1">
      <c r="P416" s="6"/>
    </row>
    <row r="417" spans="16:16" s="7" customFormat="1">
      <c r="P417" s="6"/>
    </row>
    <row r="418" spans="16:16" s="7" customFormat="1">
      <c r="P418" s="6"/>
    </row>
    <row r="419" spans="16:16" s="7" customFormat="1">
      <c r="P419" s="6"/>
    </row>
    <row r="420" spans="16:16" s="7" customFormat="1">
      <c r="P420" s="6"/>
    </row>
    <row r="421" spans="16:16" s="7" customFormat="1">
      <c r="P421" s="6"/>
    </row>
    <row r="422" spans="16:16" s="7" customFormat="1">
      <c r="P422" s="6"/>
    </row>
    <row r="423" spans="16:16" s="7" customFormat="1">
      <c r="P423" s="6"/>
    </row>
    <row r="424" spans="16:16" s="7" customFormat="1">
      <c r="P424" s="6"/>
    </row>
    <row r="425" spans="16:16" s="7" customFormat="1">
      <c r="P425" s="6"/>
    </row>
    <row r="426" spans="16:16" s="7" customFormat="1">
      <c r="P426" s="6"/>
    </row>
    <row r="427" spans="16:16" s="7" customFormat="1">
      <c r="P427" s="6"/>
    </row>
    <row r="428" spans="16:16" s="7" customFormat="1">
      <c r="P428" s="6"/>
    </row>
    <row r="429" spans="16:16" s="7" customFormat="1">
      <c r="P429" s="6"/>
    </row>
    <row r="430" spans="16:16" s="7" customFormat="1">
      <c r="P430" s="6"/>
    </row>
    <row r="431" spans="16:16" s="7" customFormat="1">
      <c r="P431" s="6"/>
    </row>
    <row r="432" spans="16:16" s="7" customFormat="1">
      <c r="P432" s="6"/>
    </row>
    <row r="433" spans="16:16" s="7" customFormat="1">
      <c r="P433" s="6"/>
    </row>
    <row r="434" spans="16:16" s="7" customFormat="1">
      <c r="P434" s="6"/>
    </row>
    <row r="435" spans="16:16" s="7" customFormat="1">
      <c r="P435" s="6"/>
    </row>
    <row r="436" spans="16:16" s="7" customFormat="1">
      <c r="P436" s="6"/>
    </row>
    <row r="437" spans="16:16" s="7" customFormat="1">
      <c r="P437" s="6"/>
    </row>
    <row r="438" spans="16:16" s="7" customFormat="1">
      <c r="P438" s="6"/>
    </row>
    <row r="439" spans="16:16" s="7" customFormat="1">
      <c r="P439" s="6"/>
    </row>
    <row r="440" spans="16:16" s="7" customFormat="1">
      <c r="P440" s="6"/>
    </row>
    <row r="441" spans="16:16" s="7" customFormat="1">
      <c r="P441" s="6"/>
    </row>
    <row r="442" spans="16:16" s="7" customFormat="1">
      <c r="P442" s="6"/>
    </row>
    <row r="443" spans="16:16" s="7" customFormat="1">
      <c r="P443" s="6"/>
    </row>
    <row r="444" spans="16:16" s="7" customFormat="1">
      <c r="P444" s="6"/>
    </row>
    <row r="445" spans="16:16" s="7" customFormat="1">
      <c r="P445" s="6"/>
    </row>
    <row r="446" spans="16:16" s="7" customFormat="1">
      <c r="P446" s="6"/>
    </row>
    <row r="447" spans="16:16" s="7" customFormat="1">
      <c r="P447" s="6"/>
    </row>
    <row r="448" spans="16:16" s="7" customFormat="1">
      <c r="P448" s="6"/>
    </row>
    <row r="449" spans="16:16" s="7" customFormat="1">
      <c r="P449" s="6"/>
    </row>
    <row r="450" spans="16:16" s="7" customFormat="1">
      <c r="P450" s="6"/>
    </row>
    <row r="451" spans="16:16" s="7" customFormat="1">
      <c r="P451" s="6"/>
    </row>
    <row r="452" spans="16:16" s="7" customFormat="1">
      <c r="P452" s="6"/>
    </row>
    <row r="453" spans="16:16" s="7" customFormat="1">
      <c r="P453" s="6"/>
    </row>
    <row r="454" spans="16:16" s="7" customFormat="1">
      <c r="P454" s="6"/>
    </row>
    <row r="455" spans="16:16" s="7" customFormat="1">
      <c r="P455" s="6"/>
    </row>
    <row r="456" spans="16:16" s="7" customFormat="1">
      <c r="P456" s="6"/>
    </row>
    <row r="457" spans="16:16" s="7" customFormat="1">
      <c r="P457" s="6"/>
    </row>
    <row r="458" spans="16:16" s="7" customFormat="1">
      <c r="P458" s="6"/>
    </row>
    <row r="459" spans="16:16" s="7" customFormat="1">
      <c r="P459" s="6"/>
    </row>
    <row r="460" spans="16:16" s="7" customFormat="1">
      <c r="P460" s="6"/>
    </row>
    <row r="461" spans="16:16" s="7" customFormat="1">
      <c r="P461" s="6"/>
    </row>
    <row r="462" spans="16:16" s="7" customFormat="1">
      <c r="P462" s="6"/>
    </row>
    <row r="463" spans="16:16" s="7" customFormat="1">
      <c r="P463" s="6"/>
    </row>
    <row r="464" spans="16:16" s="7" customFormat="1">
      <c r="P464" s="6"/>
    </row>
    <row r="465" spans="16:16" s="7" customFormat="1">
      <c r="P465" s="6"/>
    </row>
    <row r="466" spans="16:16" s="7" customFormat="1">
      <c r="P466" s="6"/>
    </row>
    <row r="467" spans="16:16" s="7" customFormat="1">
      <c r="P467" s="6"/>
    </row>
    <row r="468" spans="16:16" s="7" customFormat="1">
      <c r="P468" s="6"/>
    </row>
    <row r="469" spans="16:16" s="7" customFormat="1">
      <c r="P469" s="6"/>
    </row>
    <row r="470" spans="16:16" s="7" customFormat="1">
      <c r="P470" s="6"/>
    </row>
    <row r="471" spans="16:16" s="7" customFormat="1">
      <c r="P471" s="6"/>
    </row>
    <row r="472" spans="16:16" s="7" customFormat="1">
      <c r="P472" s="6"/>
    </row>
    <row r="473" spans="16:16" s="7" customFormat="1">
      <c r="P473" s="6"/>
    </row>
    <row r="474" spans="16:16" s="7" customFormat="1">
      <c r="P474" s="6"/>
    </row>
    <row r="475" spans="16:16" s="7" customFormat="1">
      <c r="P475" s="6"/>
    </row>
    <row r="476" spans="16:16" s="7" customFormat="1">
      <c r="P476" s="6"/>
    </row>
    <row r="477" spans="16:16" s="7" customFormat="1">
      <c r="P477" s="6"/>
    </row>
    <row r="478" spans="16:16" s="7" customFormat="1">
      <c r="P478" s="6"/>
    </row>
    <row r="479" spans="16:16" s="7" customFormat="1">
      <c r="P479" s="6"/>
    </row>
    <row r="480" spans="16:16" s="7" customFormat="1">
      <c r="P480" s="6"/>
    </row>
    <row r="481" spans="16:16" s="7" customFormat="1">
      <c r="P481" s="6"/>
    </row>
    <row r="482" spans="16:16" s="7" customFormat="1">
      <c r="P482" s="6"/>
    </row>
    <row r="483" spans="16:16" s="7" customFormat="1">
      <c r="P483" s="6"/>
    </row>
    <row r="484" spans="16:16" s="7" customFormat="1">
      <c r="P484" s="6"/>
    </row>
    <row r="485" spans="16:16" s="7" customFormat="1">
      <c r="P485" s="6"/>
    </row>
    <row r="486" spans="16:16" s="7" customFormat="1">
      <c r="P486" s="6"/>
    </row>
    <row r="487" spans="16:16" s="7" customFormat="1">
      <c r="P487" s="6"/>
    </row>
    <row r="488" spans="16:16" s="7" customFormat="1">
      <c r="P488" s="6"/>
    </row>
    <row r="489" spans="16:16" s="7" customFormat="1">
      <c r="P489" s="6"/>
    </row>
    <row r="490" spans="16:16" s="7" customFormat="1">
      <c r="P490" s="6"/>
    </row>
    <row r="491" spans="16:16" s="7" customFormat="1">
      <c r="P491" s="6"/>
    </row>
    <row r="492" spans="16:16" s="7" customFormat="1">
      <c r="P492" s="6"/>
    </row>
    <row r="493" spans="16:16" s="7" customFormat="1">
      <c r="P493" s="6"/>
    </row>
    <row r="494" spans="16:16" s="7" customFormat="1">
      <c r="P494" s="6"/>
    </row>
    <row r="495" spans="16:16" s="7" customFormat="1">
      <c r="P495" s="6"/>
    </row>
    <row r="496" spans="16:16" s="7" customFormat="1">
      <c r="P496" s="6"/>
    </row>
    <row r="497" spans="16:16" s="7" customFormat="1">
      <c r="P497" s="6"/>
    </row>
    <row r="498" spans="16:16" s="7" customFormat="1">
      <c r="P498" s="6"/>
    </row>
    <row r="499" spans="16:16" s="7" customFormat="1">
      <c r="P499" s="6"/>
    </row>
    <row r="500" spans="16:16" s="7" customFormat="1">
      <c r="P500" s="6"/>
    </row>
    <row r="501" spans="16:16" s="7" customFormat="1">
      <c r="P501" s="6"/>
    </row>
    <row r="502" spans="16:16" s="7" customFormat="1">
      <c r="P502" s="6"/>
    </row>
    <row r="503" spans="16:16" s="7" customFormat="1">
      <c r="P503" s="6"/>
    </row>
    <row r="504" spans="16:16" s="7" customFormat="1">
      <c r="P504" s="6"/>
    </row>
    <row r="505" spans="16:16" s="7" customFormat="1">
      <c r="P505" s="6"/>
    </row>
    <row r="506" spans="16:16" s="7" customFormat="1">
      <c r="P506" s="6"/>
    </row>
    <row r="507" spans="16:16" s="7" customFormat="1">
      <c r="P507" s="6"/>
    </row>
    <row r="508" spans="16:16" s="7" customFormat="1">
      <c r="P508" s="6"/>
    </row>
    <row r="509" spans="16:16" s="7" customFormat="1">
      <c r="P509" s="6"/>
    </row>
    <row r="510" spans="16:16" s="7" customFormat="1">
      <c r="P510" s="6"/>
    </row>
    <row r="511" spans="16:16" s="7" customFormat="1">
      <c r="P511" s="6"/>
    </row>
    <row r="512" spans="16:16" s="7" customFormat="1">
      <c r="P512" s="6"/>
    </row>
    <row r="513" spans="16:16" s="7" customFormat="1">
      <c r="P513" s="6"/>
    </row>
    <row r="514" spans="16:16" s="7" customFormat="1">
      <c r="P514" s="6"/>
    </row>
    <row r="515" spans="16:16" s="7" customFormat="1">
      <c r="P515" s="6"/>
    </row>
    <row r="516" spans="16:16" s="7" customFormat="1">
      <c r="P516" s="6"/>
    </row>
    <row r="517" spans="16:16" s="7" customFormat="1">
      <c r="P517" s="6"/>
    </row>
    <row r="518" spans="16:16" s="7" customFormat="1">
      <c r="P518" s="6"/>
    </row>
    <row r="519" spans="16:16" s="7" customFormat="1">
      <c r="P519" s="6"/>
    </row>
    <row r="520" spans="16:16" s="7" customFormat="1">
      <c r="P520" s="6"/>
    </row>
    <row r="521" spans="16:16" s="7" customFormat="1">
      <c r="P521" s="6"/>
    </row>
    <row r="522" spans="16:16" s="7" customFormat="1">
      <c r="P522" s="6"/>
    </row>
    <row r="523" spans="16:16" s="7" customFormat="1">
      <c r="P523" s="6"/>
    </row>
    <row r="524" spans="16:16" s="7" customFormat="1">
      <c r="P524" s="6"/>
    </row>
    <row r="525" spans="16:16" s="7" customFormat="1">
      <c r="P525" s="6"/>
    </row>
    <row r="526" spans="16:16" s="7" customFormat="1">
      <c r="P526" s="6"/>
    </row>
    <row r="527" spans="16:16" s="7" customFormat="1">
      <c r="P527" s="6"/>
    </row>
    <row r="528" spans="16:16" s="7" customFormat="1">
      <c r="P528" s="6"/>
    </row>
    <row r="529" spans="16:16" s="7" customFormat="1">
      <c r="P529" s="6"/>
    </row>
    <row r="530" spans="16:16" s="7" customFormat="1">
      <c r="P530" s="6"/>
    </row>
    <row r="531" spans="16:16" s="7" customFormat="1">
      <c r="P531" s="6"/>
    </row>
    <row r="532" spans="16:16" s="7" customFormat="1">
      <c r="P532" s="6"/>
    </row>
    <row r="533" spans="16:16" s="7" customFormat="1">
      <c r="P533" s="6"/>
    </row>
    <row r="534" spans="16:16" s="7" customFormat="1">
      <c r="P534" s="6"/>
    </row>
    <row r="535" spans="16:16" s="7" customFormat="1">
      <c r="P535" s="6"/>
    </row>
    <row r="536" spans="16:16" s="7" customFormat="1">
      <c r="P536" s="6"/>
    </row>
    <row r="537" spans="16:16" s="7" customFormat="1">
      <c r="P537" s="6"/>
    </row>
    <row r="538" spans="16:16" s="7" customFormat="1">
      <c r="P538" s="6"/>
    </row>
    <row r="539" spans="16:16" s="7" customFormat="1">
      <c r="P539" s="6"/>
    </row>
    <row r="540" spans="16:16" s="7" customFormat="1">
      <c r="P540" s="6"/>
    </row>
    <row r="541" spans="16:16" s="7" customFormat="1">
      <c r="P541" s="6"/>
    </row>
    <row r="542" spans="16:16" s="7" customFormat="1">
      <c r="P542" s="6"/>
    </row>
    <row r="543" spans="16:16" s="7" customFormat="1">
      <c r="P543" s="6"/>
    </row>
    <row r="544" spans="16:16" s="7" customFormat="1">
      <c r="P544" s="6"/>
    </row>
    <row r="545" spans="16:16" s="7" customFormat="1">
      <c r="P545" s="6"/>
    </row>
    <row r="546" spans="16:16" s="7" customFormat="1">
      <c r="P546" s="6"/>
    </row>
    <row r="547" spans="16:16" s="7" customFormat="1">
      <c r="P547" s="6"/>
    </row>
    <row r="548" spans="16:16" s="7" customFormat="1">
      <c r="P548" s="6"/>
    </row>
    <row r="549" spans="16:16" s="7" customFormat="1">
      <c r="P549" s="6"/>
    </row>
    <row r="550" spans="16:16" s="7" customFormat="1">
      <c r="P550" s="6"/>
    </row>
    <row r="551" spans="16:16" s="7" customFormat="1">
      <c r="P551" s="6"/>
    </row>
    <row r="552" spans="16:16" s="7" customFormat="1">
      <c r="P552" s="6"/>
    </row>
    <row r="553" spans="16:16" s="7" customFormat="1">
      <c r="P553" s="6"/>
    </row>
    <row r="554" spans="16:16" s="7" customFormat="1">
      <c r="P554" s="6"/>
    </row>
    <row r="555" spans="16:16" s="7" customFormat="1">
      <c r="P555" s="6"/>
    </row>
    <row r="556" spans="16:16" s="7" customFormat="1">
      <c r="P556" s="6"/>
    </row>
    <row r="557" spans="16:16" s="7" customFormat="1">
      <c r="P557" s="6"/>
    </row>
    <row r="558" spans="16:16" s="7" customFormat="1">
      <c r="P558" s="6"/>
    </row>
    <row r="559" spans="16:16" s="7" customFormat="1">
      <c r="P559" s="6"/>
    </row>
    <row r="560" spans="16:16" s="7" customFormat="1">
      <c r="P560" s="6"/>
    </row>
    <row r="561" spans="16:16" s="7" customFormat="1">
      <c r="P561" s="6"/>
    </row>
    <row r="562" spans="16:16" s="7" customFormat="1">
      <c r="P562" s="6"/>
    </row>
    <row r="563" spans="16:16" s="7" customFormat="1">
      <c r="P563" s="6"/>
    </row>
    <row r="564" spans="16:16" s="7" customFormat="1">
      <c r="P564" s="6"/>
    </row>
    <row r="565" spans="16:16" s="7" customFormat="1">
      <c r="P565" s="6"/>
    </row>
    <row r="566" spans="16:16" s="7" customFormat="1">
      <c r="P566" s="6"/>
    </row>
    <row r="567" spans="16:16" s="7" customFormat="1">
      <c r="P567" s="6"/>
    </row>
    <row r="568" spans="16:16" s="7" customFormat="1">
      <c r="P568" s="6"/>
    </row>
    <row r="569" spans="16:16" s="7" customFormat="1">
      <c r="P569" s="6"/>
    </row>
    <row r="570" spans="16:16" s="7" customFormat="1">
      <c r="P570" s="6"/>
    </row>
    <row r="571" spans="16:16" s="7" customFormat="1">
      <c r="P571" s="6"/>
    </row>
    <row r="572" spans="16:16" s="7" customFormat="1">
      <c r="P572" s="6"/>
    </row>
    <row r="573" spans="16:16" s="7" customFormat="1">
      <c r="P573" s="6"/>
    </row>
    <row r="574" spans="16:16" s="7" customFormat="1">
      <c r="P574" s="6"/>
    </row>
    <row r="575" spans="16:16" s="7" customFormat="1">
      <c r="P575" s="6"/>
    </row>
    <row r="576" spans="16:16" s="7" customFormat="1">
      <c r="P576" s="6"/>
    </row>
    <row r="577" spans="16:16" s="7" customFormat="1">
      <c r="P577" s="6"/>
    </row>
    <row r="578" spans="16:16" s="7" customFormat="1">
      <c r="P578" s="6"/>
    </row>
    <row r="579" spans="16:16" s="7" customFormat="1">
      <c r="P579" s="6"/>
    </row>
    <row r="580" spans="16:16" s="7" customFormat="1">
      <c r="P580" s="6"/>
    </row>
    <row r="581" spans="16:16" s="7" customFormat="1">
      <c r="P581" s="6"/>
    </row>
    <row r="582" spans="16:16" s="7" customFormat="1">
      <c r="P582" s="6"/>
    </row>
    <row r="583" spans="16:16" s="7" customFormat="1">
      <c r="P583" s="6"/>
    </row>
    <row r="584" spans="16:16" s="7" customFormat="1">
      <c r="P584" s="6"/>
    </row>
    <row r="585" spans="16:16" s="7" customFormat="1">
      <c r="P585" s="6"/>
    </row>
    <row r="586" spans="16:16" s="7" customFormat="1">
      <c r="P586" s="6"/>
    </row>
    <row r="587" spans="16:16" s="7" customFormat="1">
      <c r="P587" s="6"/>
    </row>
    <row r="588" spans="16:16" s="7" customFormat="1">
      <c r="P588" s="6"/>
    </row>
    <row r="589" spans="16:16" s="7" customFormat="1">
      <c r="P589" s="6"/>
    </row>
    <row r="590" spans="16:16" s="7" customFormat="1">
      <c r="P590" s="6"/>
    </row>
    <row r="591" spans="16:16" s="7" customFormat="1">
      <c r="P591" s="6"/>
    </row>
    <row r="592" spans="16:16" s="7" customFormat="1">
      <c r="P592" s="6"/>
    </row>
    <row r="593" spans="16:16" s="7" customFormat="1">
      <c r="P593" s="6"/>
    </row>
    <row r="594" spans="16:16" s="7" customFormat="1">
      <c r="P594" s="6"/>
    </row>
    <row r="595" spans="16:16" s="7" customFormat="1">
      <c r="P595" s="6"/>
    </row>
    <row r="596" spans="16:16" s="7" customFormat="1">
      <c r="P596" s="6"/>
    </row>
    <row r="597" spans="16:16" s="7" customFormat="1">
      <c r="P597" s="6"/>
    </row>
    <row r="598" spans="16:16" s="7" customFormat="1">
      <c r="P598" s="6"/>
    </row>
    <row r="599" spans="16:16" s="7" customFormat="1">
      <c r="P599" s="6"/>
    </row>
    <row r="600" spans="16:16" s="7" customFormat="1">
      <c r="P600" s="6"/>
    </row>
    <row r="601" spans="16:16" s="7" customFormat="1">
      <c r="P601" s="6"/>
    </row>
    <row r="602" spans="16:16" s="7" customFormat="1">
      <c r="P602" s="6"/>
    </row>
    <row r="603" spans="16:16" s="7" customFormat="1">
      <c r="P603" s="6"/>
    </row>
    <row r="604" spans="16:16" s="7" customFormat="1">
      <c r="P604" s="6"/>
    </row>
    <row r="605" spans="16:16" s="7" customFormat="1">
      <c r="P605" s="6"/>
    </row>
    <row r="606" spans="16:16" s="7" customFormat="1">
      <c r="P606" s="6"/>
    </row>
    <row r="607" spans="16:16" s="7" customFormat="1">
      <c r="P607" s="6"/>
    </row>
    <row r="608" spans="16:16" s="7" customFormat="1">
      <c r="P608" s="6"/>
    </row>
    <row r="609" spans="16:16" s="7" customFormat="1">
      <c r="P609" s="6"/>
    </row>
    <row r="610" spans="16:16" s="7" customFormat="1">
      <c r="P610" s="6"/>
    </row>
    <row r="611" spans="16:16" s="7" customFormat="1">
      <c r="P611" s="6"/>
    </row>
    <row r="612" spans="16:16" s="7" customFormat="1">
      <c r="P612" s="6"/>
    </row>
    <row r="613" spans="16:16" s="7" customFormat="1">
      <c r="P613" s="6"/>
    </row>
    <row r="614" spans="16:16" s="7" customFormat="1">
      <c r="P614" s="6"/>
    </row>
    <row r="615" spans="16:16" s="7" customFormat="1">
      <c r="P615" s="6"/>
    </row>
    <row r="616" spans="16:16" s="7" customFormat="1">
      <c r="P616" s="6"/>
    </row>
    <row r="617" spans="16:16" s="7" customFormat="1">
      <c r="P617" s="6"/>
    </row>
    <row r="618" spans="16:16" s="7" customFormat="1">
      <c r="P618" s="6"/>
    </row>
    <row r="619" spans="16:16" s="7" customFormat="1">
      <c r="P619" s="6"/>
    </row>
    <row r="620" spans="16:16" s="7" customFormat="1">
      <c r="P620" s="6"/>
    </row>
    <row r="621" spans="16:16" s="7" customFormat="1">
      <c r="P621" s="6"/>
    </row>
    <row r="622" spans="16:16" s="7" customFormat="1">
      <c r="P622" s="6"/>
    </row>
    <row r="623" spans="16:16" s="7" customFormat="1">
      <c r="P623" s="6"/>
    </row>
    <row r="624" spans="16:16" s="7" customFormat="1">
      <c r="P624" s="6"/>
    </row>
    <row r="625" spans="16:16" s="7" customFormat="1">
      <c r="P625" s="6"/>
    </row>
    <row r="626" spans="16:16" s="7" customFormat="1">
      <c r="P626" s="6"/>
    </row>
    <row r="627" spans="16:16" s="7" customFormat="1">
      <c r="P627" s="6"/>
    </row>
    <row r="628" spans="16:16" s="7" customFormat="1">
      <c r="P628" s="6"/>
    </row>
    <row r="629" spans="16:16" s="7" customFormat="1">
      <c r="P629" s="6"/>
    </row>
    <row r="630" spans="16:16" s="7" customFormat="1">
      <c r="P630" s="6"/>
    </row>
    <row r="631" spans="16:16" s="7" customFormat="1">
      <c r="P631" s="6"/>
    </row>
    <row r="632" spans="16:16" s="7" customFormat="1">
      <c r="P632" s="6"/>
    </row>
    <row r="633" spans="16:16" s="7" customFormat="1">
      <c r="P633" s="6"/>
    </row>
    <row r="634" spans="16:16" s="7" customFormat="1">
      <c r="P634" s="6"/>
    </row>
    <row r="635" spans="16:16" s="7" customFormat="1">
      <c r="P635" s="6"/>
    </row>
    <row r="636" spans="16:16" s="7" customFormat="1">
      <c r="P636" s="6"/>
    </row>
    <row r="637" spans="16:16" s="7" customFormat="1">
      <c r="P637" s="6"/>
    </row>
    <row r="638" spans="16:16" s="7" customFormat="1">
      <c r="P638" s="6"/>
    </row>
    <row r="639" spans="16:16" s="7" customFormat="1">
      <c r="P639" s="6"/>
    </row>
    <row r="640" spans="16:16" s="7" customFormat="1">
      <c r="P640" s="6"/>
    </row>
    <row r="641" spans="16:16" s="7" customFormat="1">
      <c r="P641" s="6"/>
    </row>
    <row r="642" spans="16:16" s="7" customFormat="1">
      <c r="P642" s="6"/>
    </row>
    <row r="643" spans="16:16" s="7" customFormat="1">
      <c r="P643" s="6"/>
    </row>
    <row r="644" spans="16:16" s="7" customFormat="1">
      <c r="P644" s="6"/>
    </row>
    <row r="645" spans="16:16" s="7" customFormat="1">
      <c r="P645" s="6"/>
    </row>
    <row r="646" spans="16:16" s="7" customFormat="1">
      <c r="P646" s="6"/>
    </row>
    <row r="647" spans="16:16" s="7" customFormat="1">
      <c r="P647" s="6"/>
    </row>
    <row r="648" spans="16:16" s="7" customFormat="1">
      <c r="P648" s="6"/>
    </row>
    <row r="649" spans="16:16" s="7" customFormat="1">
      <c r="P649" s="6"/>
    </row>
    <row r="650" spans="16:16" s="7" customFormat="1">
      <c r="P650" s="6"/>
    </row>
    <row r="651" spans="16:16" s="7" customFormat="1">
      <c r="P651" s="6"/>
    </row>
    <row r="652" spans="16:16" s="7" customFormat="1">
      <c r="P652" s="6"/>
    </row>
    <row r="653" spans="16:16" s="7" customFormat="1">
      <c r="P653" s="6"/>
    </row>
    <row r="654" spans="16:16" s="7" customFormat="1">
      <c r="P654" s="6"/>
    </row>
    <row r="655" spans="16:16" s="7" customFormat="1">
      <c r="P655" s="6"/>
    </row>
    <row r="656" spans="16:16" s="7" customFormat="1">
      <c r="P656" s="6"/>
    </row>
    <row r="657" spans="16:16" s="7" customFormat="1">
      <c r="P657" s="6"/>
    </row>
    <row r="658" spans="16:16" s="7" customFormat="1">
      <c r="P658" s="6"/>
    </row>
    <row r="659" spans="16:16" s="7" customFormat="1">
      <c r="P659" s="6"/>
    </row>
    <row r="660" spans="16:16" s="7" customFormat="1">
      <c r="P660" s="6"/>
    </row>
    <row r="661" spans="16:16" s="7" customFormat="1">
      <c r="P661" s="6"/>
    </row>
    <row r="662" spans="16:16" s="7" customFormat="1">
      <c r="P662" s="6"/>
    </row>
    <row r="663" spans="16:16" s="7" customFormat="1">
      <c r="P663" s="6"/>
    </row>
    <row r="664" spans="16:16" s="7" customFormat="1">
      <c r="P664" s="6"/>
    </row>
    <row r="665" spans="16:16" s="7" customFormat="1">
      <c r="P665" s="6"/>
    </row>
    <row r="666" spans="16:16" s="7" customFormat="1">
      <c r="P666" s="6"/>
    </row>
    <row r="667" spans="16:16" s="7" customFormat="1">
      <c r="P667" s="6"/>
    </row>
    <row r="668" spans="16:16" s="7" customFormat="1">
      <c r="P668" s="6"/>
    </row>
    <row r="669" spans="16:16" s="7" customFormat="1">
      <c r="P669" s="6"/>
    </row>
    <row r="670" spans="16:16" s="7" customFormat="1">
      <c r="P670" s="6"/>
    </row>
    <row r="671" spans="16:16" s="7" customFormat="1">
      <c r="P671" s="6"/>
    </row>
    <row r="672" spans="16:16" s="7" customFormat="1">
      <c r="P672" s="6"/>
    </row>
    <row r="673" spans="16:16" s="7" customFormat="1">
      <c r="P673" s="6"/>
    </row>
    <row r="674" spans="16:16" s="7" customFormat="1">
      <c r="P674" s="6"/>
    </row>
    <row r="675" spans="16:16" s="7" customFormat="1">
      <c r="P675" s="6"/>
    </row>
    <row r="676" spans="16:16" s="7" customFormat="1">
      <c r="P676" s="6"/>
    </row>
    <row r="677" spans="16:16" s="7" customFormat="1">
      <c r="P677" s="6"/>
    </row>
    <row r="678" spans="16:16" s="7" customFormat="1">
      <c r="P678" s="6"/>
    </row>
    <row r="679" spans="16:16" s="7" customFormat="1">
      <c r="P679" s="6"/>
    </row>
    <row r="680" spans="16:16" s="7" customFormat="1">
      <c r="P680" s="6"/>
    </row>
    <row r="681" spans="16:16" s="7" customFormat="1">
      <c r="P681" s="6"/>
    </row>
    <row r="682" spans="16:16" s="7" customFormat="1">
      <c r="P682" s="6"/>
    </row>
    <row r="683" spans="16:16" s="7" customFormat="1">
      <c r="P683" s="6"/>
    </row>
    <row r="684" spans="16:16" s="7" customFormat="1">
      <c r="P684" s="6"/>
    </row>
    <row r="685" spans="16:16" s="7" customFormat="1">
      <c r="P685" s="6"/>
    </row>
    <row r="686" spans="16:16" s="7" customFormat="1">
      <c r="P686" s="6"/>
    </row>
    <row r="687" spans="16:16" s="7" customFormat="1">
      <c r="P687" s="6"/>
    </row>
    <row r="688" spans="16:16" s="7" customFormat="1">
      <c r="P688" s="6"/>
    </row>
    <row r="689" spans="16:16" s="7" customFormat="1">
      <c r="P689" s="6"/>
    </row>
    <row r="690" spans="16:16" s="7" customFormat="1">
      <c r="P690" s="6"/>
    </row>
    <row r="691" spans="16:16" s="7" customFormat="1">
      <c r="P691" s="6"/>
    </row>
    <row r="692" spans="16:16" s="7" customFormat="1">
      <c r="P692" s="6"/>
    </row>
    <row r="693" spans="16:16" s="7" customFormat="1">
      <c r="P693" s="6"/>
    </row>
    <row r="694" spans="16:16" s="7" customFormat="1">
      <c r="P694" s="6"/>
    </row>
    <row r="695" spans="16:16" s="7" customFormat="1">
      <c r="P695" s="6"/>
    </row>
    <row r="696" spans="16:16" s="7" customFormat="1">
      <c r="P696" s="6"/>
    </row>
    <row r="697" spans="16:16" s="7" customFormat="1">
      <c r="P697" s="6"/>
    </row>
    <row r="698" spans="16:16" s="7" customFormat="1">
      <c r="P698" s="6"/>
    </row>
    <row r="699" spans="16:16" s="7" customFormat="1">
      <c r="P699" s="6"/>
    </row>
    <row r="700" spans="16:16" s="7" customFormat="1">
      <c r="P700" s="6"/>
    </row>
    <row r="701" spans="16:16" s="7" customFormat="1">
      <c r="P701" s="6"/>
    </row>
    <row r="702" spans="16:16" s="7" customFormat="1">
      <c r="P702" s="6"/>
    </row>
    <row r="703" spans="16:16" s="7" customFormat="1">
      <c r="P703" s="6"/>
    </row>
    <row r="704" spans="16:16" s="7" customFormat="1">
      <c r="P704" s="6"/>
    </row>
    <row r="705" spans="16:16" s="7" customFormat="1">
      <c r="P705" s="6"/>
    </row>
    <row r="706" spans="16:16" s="7" customFormat="1">
      <c r="P706" s="6"/>
    </row>
    <row r="707" spans="16:16" s="7" customFormat="1">
      <c r="P707" s="6"/>
    </row>
    <row r="708" spans="16:16" s="7" customFormat="1">
      <c r="P708" s="6"/>
    </row>
    <row r="709" spans="16:16" s="7" customFormat="1">
      <c r="P709" s="6"/>
    </row>
    <row r="710" spans="16:16" s="7" customFormat="1">
      <c r="P710" s="6"/>
    </row>
    <row r="711" spans="16:16" s="7" customFormat="1">
      <c r="P711" s="6"/>
    </row>
    <row r="712" spans="16:16" s="7" customFormat="1">
      <c r="P712" s="6"/>
    </row>
    <row r="713" spans="16:16" s="7" customFormat="1">
      <c r="P713" s="6"/>
    </row>
    <row r="714" spans="16:16" s="7" customFormat="1">
      <c r="P714" s="6"/>
    </row>
    <row r="715" spans="16:16" s="7" customFormat="1">
      <c r="P715" s="6"/>
    </row>
    <row r="716" spans="16:16" s="7" customFormat="1">
      <c r="P716" s="6"/>
    </row>
    <row r="717" spans="16:16" s="7" customFormat="1">
      <c r="P717" s="6"/>
    </row>
    <row r="718" spans="16:16" s="7" customFormat="1">
      <c r="P718" s="6"/>
    </row>
    <row r="719" spans="16:16" s="7" customFormat="1">
      <c r="P719" s="6"/>
    </row>
    <row r="720" spans="16:16" s="7" customFormat="1">
      <c r="P720" s="6"/>
    </row>
    <row r="721" spans="16:16" s="7" customFormat="1">
      <c r="P721" s="6"/>
    </row>
    <row r="722" spans="16:16" s="7" customFormat="1">
      <c r="P722" s="6"/>
    </row>
    <row r="723" spans="16:16" s="7" customFormat="1">
      <c r="P723" s="6"/>
    </row>
    <row r="724" spans="16:16" s="7" customFormat="1">
      <c r="P724" s="6"/>
    </row>
    <row r="725" spans="16:16" s="7" customFormat="1">
      <c r="P725" s="6"/>
    </row>
    <row r="726" spans="16:16" s="7" customFormat="1">
      <c r="P726" s="6"/>
    </row>
    <row r="727" spans="16:16" s="7" customFormat="1">
      <c r="P727" s="6"/>
    </row>
    <row r="728" spans="16:16" s="7" customFormat="1">
      <c r="P728" s="6"/>
    </row>
    <row r="729" spans="16:16" s="7" customFormat="1">
      <c r="P729" s="6"/>
    </row>
    <row r="730" spans="16:16" s="7" customFormat="1">
      <c r="P730" s="6"/>
    </row>
    <row r="731" spans="16:16" s="7" customFormat="1">
      <c r="P731" s="6"/>
    </row>
    <row r="732" spans="16:16" s="7" customFormat="1">
      <c r="P732" s="6"/>
    </row>
    <row r="733" spans="16:16" s="7" customFormat="1">
      <c r="P733" s="6"/>
    </row>
    <row r="734" spans="16:16" s="7" customFormat="1">
      <c r="P734" s="6"/>
    </row>
    <row r="735" spans="16:16" s="7" customFormat="1">
      <c r="P735" s="6"/>
    </row>
    <row r="736" spans="16:16" s="7" customFormat="1">
      <c r="P736" s="6"/>
    </row>
    <row r="737" spans="16:16" s="7" customFormat="1">
      <c r="P737" s="6"/>
    </row>
    <row r="738" spans="16:16" s="7" customFormat="1">
      <c r="P738" s="6"/>
    </row>
    <row r="739" spans="16:16" s="7" customFormat="1">
      <c r="P739" s="6"/>
    </row>
    <row r="740" spans="16:16" s="7" customFormat="1">
      <c r="P740" s="6"/>
    </row>
    <row r="741" spans="16:16" s="7" customFormat="1">
      <c r="P741" s="6"/>
    </row>
    <row r="742" spans="16:16" s="7" customFormat="1">
      <c r="P742" s="6"/>
    </row>
    <row r="743" spans="16:16" s="7" customFormat="1">
      <c r="P743" s="6"/>
    </row>
    <row r="744" spans="16:16" s="7" customFormat="1">
      <c r="P744" s="6"/>
    </row>
    <row r="745" spans="16:16" s="7" customFormat="1">
      <c r="P745" s="6"/>
    </row>
    <row r="746" spans="16:16" s="7" customFormat="1">
      <c r="P746" s="6"/>
    </row>
    <row r="747" spans="16:16" s="7" customFormat="1">
      <c r="P747" s="6"/>
    </row>
    <row r="748" spans="16:16" s="7" customFormat="1">
      <c r="P748" s="6"/>
    </row>
    <row r="749" spans="16:16" s="7" customFormat="1">
      <c r="P749" s="6"/>
    </row>
    <row r="750" spans="16:16" s="7" customFormat="1">
      <c r="P750" s="6"/>
    </row>
    <row r="751" spans="16:16" s="7" customFormat="1">
      <c r="P751" s="6"/>
    </row>
    <row r="752" spans="16:16" s="7" customFormat="1">
      <c r="P752" s="6"/>
    </row>
    <row r="753" spans="16:16" s="7" customFormat="1">
      <c r="P753" s="6"/>
    </row>
    <row r="754" spans="16:16" s="7" customFormat="1">
      <c r="P754" s="6"/>
    </row>
    <row r="755" spans="16:16" s="7" customFormat="1">
      <c r="P755" s="6"/>
    </row>
    <row r="756" spans="16:16" s="7" customFormat="1">
      <c r="P756" s="6"/>
    </row>
    <row r="757" spans="16:16" s="7" customFormat="1">
      <c r="P757" s="6"/>
    </row>
    <row r="758" spans="16:16" s="7" customFormat="1">
      <c r="P758" s="6"/>
    </row>
    <row r="759" spans="16:16" s="7" customFormat="1">
      <c r="P759" s="6"/>
    </row>
    <row r="760" spans="16:16" s="7" customFormat="1">
      <c r="P760" s="6"/>
    </row>
    <row r="761" spans="16:16" s="7" customFormat="1">
      <c r="P761" s="6"/>
    </row>
    <row r="762" spans="16:16" s="7" customFormat="1">
      <c r="P762" s="6"/>
    </row>
    <row r="763" spans="16:16" s="7" customFormat="1">
      <c r="P763" s="6"/>
    </row>
    <row r="764" spans="16:16" s="7" customFormat="1">
      <c r="P764" s="6"/>
    </row>
    <row r="765" spans="16:16" s="7" customFormat="1">
      <c r="P765" s="6"/>
    </row>
    <row r="766" spans="16:16" s="7" customFormat="1">
      <c r="P766" s="6"/>
    </row>
    <row r="767" spans="16:16" s="7" customFormat="1">
      <c r="P767" s="6"/>
    </row>
    <row r="768" spans="16:16" s="7" customFormat="1">
      <c r="P768" s="6"/>
    </row>
    <row r="769" spans="16:16" s="7" customFormat="1">
      <c r="P769" s="6"/>
    </row>
    <row r="770" spans="16:16" s="7" customFormat="1">
      <c r="P770" s="6"/>
    </row>
    <row r="771" spans="16:16" s="7" customFormat="1">
      <c r="P771" s="6"/>
    </row>
    <row r="772" spans="16:16" s="7" customFormat="1">
      <c r="P772" s="6"/>
    </row>
    <row r="773" spans="16:16" s="7" customFormat="1">
      <c r="P773" s="6"/>
    </row>
    <row r="774" spans="16:16" s="7" customFormat="1">
      <c r="P774" s="6"/>
    </row>
    <row r="775" spans="16:16" s="7" customFormat="1">
      <c r="P775" s="6"/>
    </row>
    <row r="776" spans="16:16" s="7" customFormat="1">
      <c r="P776" s="6"/>
    </row>
    <row r="777" spans="16:16" s="7" customFormat="1">
      <c r="P777" s="6"/>
    </row>
    <row r="778" spans="16:16" s="7" customFormat="1">
      <c r="P778" s="6"/>
    </row>
    <row r="779" spans="16:16" s="7" customFormat="1">
      <c r="P779" s="6"/>
    </row>
    <row r="780" spans="16:16" s="7" customFormat="1">
      <c r="P780" s="6"/>
    </row>
    <row r="781" spans="16:16" s="7" customFormat="1">
      <c r="P781" s="6"/>
    </row>
    <row r="782" spans="16:16" s="7" customFormat="1">
      <c r="P782" s="6"/>
    </row>
    <row r="783" spans="16:16" s="7" customFormat="1">
      <c r="P783" s="6"/>
    </row>
    <row r="784" spans="16:16" s="7" customFormat="1">
      <c r="P784" s="6"/>
    </row>
    <row r="785" spans="16:16" s="7" customFormat="1">
      <c r="P785" s="6"/>
    </row>
    <row r="786" spans="16:16" s="7" customFormat="1">
      <c r="P786" s="6"/>
    </row>
    <row r="787" spans="16:16" s="7" customFormat="1">
      <c r="P787" s="6"/>
    </row>
    <row r="788" spans="16:16" s="7" customFormat="1">
      <c r="P788" s="6"/>
    </row>
    <row r="789" spans="16:16" s="7" customFormat="1">
      <c r="P789" s="6"/>
    </row>
    <row r="790" spans="16:16" s="7" customFormat="1">
      <c r="P790" s="6"/>
    </row>
    <row r="791" spans="16:16" s="7" customFormat="1">
      <c r="P791" s="6"/>
    </row>
    <row r="792" spans="16:16" s="7" customFormat="1">
      <c r="P792" s="6"/>
    </row>
    <row r="793" spans="16:16" s="7" customFormat="1">
      <c r="P793" s="6"/>
    </row>
    <row r="794" spans="16:16" s="7" customFormat="1">
      <c r="P794" s="6"/>
    </row>
    <row r="795" spans="16:16" s="7" customFormat="1">
      <c r="P795" s="6"/>
    </row>
    <row r="796" spans="16:16" s="7" customFormat="1">
      <c r="P796" s="6"/>
    </row>
    <row r="797" spans="16:16" s="7" customFormat="1">
      <c r="P797" s="6"/>
    </row>
    <row r="798" spans="16:16" s="7" customFormat="1">
      <c r="P798" s="6"/>
    </row>
    <row r="799" spans="16:16" s="7" customFormat="1">
      <c r="P799" s="6"/>
    </row>
    <row r="800" spans="16:16" s="7" customFormat="1">
      <c r="P800" s="6"/>
    </row>
    <row r="801" spans="16:16" s="7" customFormat="1">
      <c r="P801" s="6"/>
    </row>
    <row r="802" spans="16:16" s="7" customFormat="1">
      <c r="P802" s="6"/>
    </row>
    <row r="803" spans="16:16" s="7" customFormat="1">
      <c r="P803" s="6"/>
    </row>
    <row r="804" spans="16:16" s="7" customFormat="1">
      <c r="P804" s="6"/>
    </row>
    <row r="805" spans="16:16" s="7" customFormat="1">
      <c r="P805" s="6"/>
    </row>
    <row r="806" spans="16:16" s="7" customFormat="1">
      <c r="P806" s="6"/>
    </row>
    <row r="807" spans="16:16" s="7" customFormat="1">
      <c r="P807" s="6"/>
    </row>
    <row r="808" spans="16:16" s="7" customFormat="1">
      <c r="P808" s="6"/>
    </row>
    <row r="809" spans="16:16" s="7" customFormat="1">
      <c r="P809" s="6"/>
    </row>
    <row r="810" spans="16:16" s="7" customFormat="1">
      <c r="P810" s="6"/>
    </row>
    <row r="811" spans="16:16" s="7" customFormat="1">
      <c r="P811" s="6"/>
    </row>
    <row r="812" spans="16:16" s="7" customFormat="1">
      <c r="P812" s="6"/>
    </row>
    <row r="813" spans="16:16" s="7" customFormat="1">
      <c r="P813" s="6"/>
    </row>
    <row r="814" spans="16:16" s="7" customFormat="1">
      <c r="P814" s="6"/>
    </row>
    <row r="815" spans="16:16" s="7" customFormat="1">
      <c r="P815" s="6"/>
    </row>
    <row r="816" spans="16:16" s="7" customFormat="1">
      <c r="P816" s="6"/>
    </row>
    <row r="817" spans="16:16" s="7" customFormat="1">
      <c r="P817" s="6"/>
    </row>
    <row r="818" spans="16:16" s="7" customFormat="1">
      <c r="P818" s="6"/>
    </row>
    <row r="819" spans="16:16" s="7" customFormat="1">
      <c r="P819" s="6"/>
    </row>
    <row r="820" spans="16:16" s="7" customFormat="1">
      <c r="P820" s="6"/>
    </row>
    <row r="821" spans="16:16" s="7" customFormat="1">
      <c r="P821" s="6"/>
    </row>
    <row r="822" spans="16:16" s="7" customFormat="1">
      <c r="P822" s="6"/>
    </row>
    <row r="823" spans="16:16" s="7" customFormat="1">
      <c r="P823" s="6"/>
    </row>
    <row r="824" spans="16:16" s="7" customFormat="1">
      <c r="P824" s="6"/>
    </row>
    <row r="825" spans="16:16" s="7" customFormat="1">
      <c r="P825" s="6"/>
    </row>
    <row r="826" spans="16:16" s="7" customFormat="1">
      <c r="P826" s="6"/>
    </row>
    <row r="827" spans="16:16" s="7" customFormat="1">
      <c r="P827" s="6"/>
    </row>
    <row r="828" spans="16:16" s="7" customFormat="1">
      <c r="P828" s="6"/>
    </row>
    <row r="829" spans="16:16" s="7" customFormat="1">
      <c r="P829" s="6"/>
    </row>
    <row r="830" spans="16:16" s="7" customFormat="1">
      <c r="P830" s="6"/>
    </row>
    <row r="831" spans="16:16" s="7" customFormat="1">
      <c r="P831" s="6"/>
    </row>
    <row r="832" spans="16:16" s="7" customFormat="1">
      <c r="P832" s="6"/>
    </row>
    <row r="833" spans="16:16" s="7" customFormat="1">
      <c r="P833" s="6"/>
    </row>
    <row r="834" spans="16:16" s="7" customFormat="1">
      <c r="P834" s="6"/>
    </row>
    <row r="835" spans="16:16" s="7" customFormat="1">
      <c r="P835" s="6"/>
    </row>
    <row r="836" spans="16:16" s="7" customFormat="1">
      <c r="P836" s="6"/>
    </row>
    <row r="837" spans="16:16" s="7" customFormat="1">
      <c r="P837" s="6"/>
    </row>
    <row r="838" spans="16:16" s="7" customFormat="1">
      <c r="P838" s="6"/>
    </row>
    <row r="839" spans="16:16" s="7" customFormat="1">
      <c r="P839" s="6"/>
    </row>
    <row r="840" spans="16:16" s="7" customFormat="1">
      <c r="P840" s="6"/>
    </row>
    <row r="841" spans="16:16" s="7" customFormat="1">
      <c r="P841" s="6"/>
    </row>
    <row r="842" spans="16:16" s="7" customFormat="1">
      <c r="P842" s="6"/>
    </row>
    <row r="843" spans="16:16" s="7" customFormat="1"/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L27:L28"/>
    <mergeCell ref="A29:F29"/>
    <mergeCell ref="K27:K28"/>
    <mergeCell ref="K362:L362"/>
    <mergeCell ref="K365:L365"/>
    <mergeCell ref="D365:G365"/>
    <mergeCell ref="K361:L361"/>
    <mergeCell ref="K364:L364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workbookViewId="0">
      <selection activeCell="L38" sqref="L38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380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383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383"/>
      <c r="G2" s="6"/>
      <c r="H2" s="194"/>
      <c r="I2" s="377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383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383"/>
      <c r="G4" s="196" t="s">
        <v>2</v>
      </c>
      <c r="H4" s="194"/>
      <c r="I4" s="377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383"/>
      <c r="G5" s="6"/>
      <c r="H5" s="197"/>
      <c r="I5" s="377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383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378"/>
      <c r="B8" s="379"/>
      <c r="C8" s="379"/>
      <c r="D8" s="379"/>
      <c r="E8" s="379"/>
      <c r="F8" s="379"/>
      <c r="G8" s="460" t="s">
        <v>5</v>
      </c>
      <c r="H8" s="460"/>
      <c r="I8" s="460"/>
      <c r="J8" s="460"/>
      <c r="K8" s="460"/>
      <c r="L8" s="379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376"/>
      <c r="B17" s="377"/>
      <c r="C17" s="377"/>
      <c r="D17" s="377"/>
      <c r="E17" s="265" t="s">
        <v>201</v>
      </c>
      <c r="F17" s="265"/>
      <c r="G17" s="265"/>
      <c r="H17" s="265"/>
      <c r="I17" s="265"/>
      <c r="J17" s="265"/>
      <c r="K17" s="265"/>
      <c r="L17" s="377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66" t="s">
        <v>302</v>
      </c>
      <c r="D22" s="467"/>
      <c r="E22" s="467"/>
      <c r="F22" s="467"/>
      <c r="G22" s="467"/>
      <c r="H22" s="467"/>
      <c r="I22" s="46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376"/>
      <c r="D23" s="12"/>
      <c r="E23" s="12"/>
      <c r="F23" s="12"/>
      <c r="G23" s="212" t="s">
        <v>294</v>
      </c>
      <c r="H23" s="14"/>
      <c r="I23" s="12"/>
      <c r="J23" s="381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376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376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3200</v>
      </c>
      <c r="J30" s="144">
        <f>SUM(J31+J42+J61+J82+J89+J109+J131+J150+J160)</f>
        <v>800</v>
      </c>
      <c r="K30" s="143">
        <f>SUM(K31+K42+K61+K82+K89+K109+K131+K150+K160)</f>
        <v>532</v>
      </c>
      <c r="L30" s="144">
        <f>SUM(L31+L42+L61+L82+L89+L109+L131+L150+L160)</f>
        <v>532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3200</v>
      </c>
      <c r="J31" s="144">
        <f>SUM(J32+J38)</f>
        <v>800</v>
      </c>
      <c r="K31" s="145">
        <f>SUM(K32+K38)</f>
        <v>532</v>
      </c>
      <c r="L31" s="146">
        <f>SUM(L32+L38)</f>
        <v>532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3200</v>
      </c>
      <c r="J32" s="148">
        <f t="shared" ref="J32:L34" si="0">SUM(J33)</f>
        <v>800</v>
      </c>
      <c r="K32" s="147">
        <f t="shared" si="0"/>
        <v>532</v>
      </c>
      <c r="L32" s="148">
        <f t="shared" si="0"/>
        <v>532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3200</v>
      </c>
      <c r="J33" s="144">
        <f t="shared" si="0"/>
        <v>800</v>
      </c>
      <c r="K33" s="144">
        <f t="shared" si="0"/>
        <v>532</v>
      </c>
      <c r="L33" s="144">
        <f t="shared" si="0"/>
        <v>532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3200</v>
      </c>
      <c r="J34" s="147">
        <f t="shared" si="0"/>
        <v>800</v>
      </c>
      <c r="K34" s="147">
        <f t="shared" si="0"/>
        <v>532</v>
      </c>
      <c r="L34" s="147">
        <f t="shared" si="0"/>
        <v>532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>
        <v>3200</v>
      </c>
      <c r="J35" s="142">
        <v>800</v>
      </c>
      <c r="K35" s="142">
        <v>532</v>
      </c>
      <c r="L35" s="142">
        <v>532</v>
      </c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/>
      <c r="J41" s="142"/>
      <c r="K41" s="142"/>
      <c r="L41" s="142"/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0</v>
      </c>
      <c r="J42" s="187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/>
      <c r="J46" s="142"/>
      <c r="K46" s="142"/>
      <c r="L46" s="142"/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/>
      <c r="J49" s="142"/>
      <c r="K49" s="142"/>
      <c r="L49" s="142"/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/>
      <c r="J55" s="142"/>
      <c r="K55" s="142"/>
      <c r="L55" s="142"/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/>
      <c r="J58" s="142"/>
      <c r="K58" s="142"/>
      <c r="L58" s="142"/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/>
      <c r="J60" s="142"/>
      <c r="K60" s="142"/>
      <c r="L60" s="142"/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0</v>
      </c>
      <c r="J131" s="234">
        <f>SUM(J132+J137+J145)</f>
        <v>0</v>
      </c>
      <c r="K131" s="147">
        <f>SUM(K132+K137+K145)</f>
        <v>0</v>
      </c>
      <c r="L131" s="148">
        <f>SUM(L132+L137+L145)</f>
        <v>0</v>
      </c>
      <c r="M131" s="6"/>
      <c r="N131" s="6"/>
      <c r="O131" s="6"/>
      <c r="P131" s="6"/>
      <c r="Q131" s="6"/>
    </row>
    <row r="132" spans="1:17" ht="1.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0</v>
      </c>
      <c r="J137" s="237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0</v>
      </c>
      <c r="J138" s="234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0</v>
      </c>
      <c r="J139" s="234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0</v>
      </c>
      <c r="J145" s="234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0</v>
      </c>
      <c r="J146" s="239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0</v>
      </c>
      <c r="J147" s="234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275">
        <f>I202</f>
        <v>0</v>
      </c>
      <c r="J201" s="276">
        <f t="shared" ref="I201:L202" si="29">J202</f>
        <v>0</v>
      </c>
      <c r="K201" s="277">
        <f t="shared" si="29"/>
        <v>0</v>
      </c>
      <c r="L201" s="278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279">
        <f t="shared" si="29"/>
        <v>0</v>
      </c>
      <c r="J202" s="280">
        <f t="shared" si="29"/>
        <v>0</v>
      </c>
      <c r="K202" s="281">
        <f t="shared" si="29"/>
        <v>0</v>
      </c>
      <c r="L202" s="275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275">
        <f>SUM(I204:I207)</f>
        <v>0</v>
      </c>
      <c r="J203" s="282">
        <f>SUM(J204:J207)</f>
        <v>0</v>
      </c>
      <c r="K203" s="283">
        <f>SUM(K204:K207)</f>
        <v>0</v>
      </c>
      <c r="L203" s="279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284"/>
      <c r="J204" s="284"/>
      <c r="K204" s="284"/>
      <c r="L204" s="284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284"/>
      <c r="J205" s="284"/>
      <c r="K205" s="284"/>
      <c r="L205" s="284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284"/>
      <c r="J206" s="284"/>
      <c r="K206" s="284"/>
      <c r="L206" s="284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284"/>
      <c r="J207" s="284"/>
      <c r="K207" s="284"/>
      <c r="L207" s="28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275">
        <f>SUM(I209+I212)</f>
        <v>0</v>
      </c>
      <c r="J208" s="280">
        <f>SUM(J209+J212)</f>
        <v>0</v>
      </c>
      <c r="K208" s="281">
        <f>SUM(K209+K212)</f>
        <v>0</v>
      </c>
      <c r="L208" s="275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279">
        <f>I210</f>
        <v>0</v>
      </c>
      <c r="J209" s="282">
        <f t="shared" ref="I209:L210" si="30">J210</f>
        <v>0</v>
      </c>
      <c r="K209" s="283">
        <f t="shared" si="30"/>
        <v>0</v>
      </c>
      <c r="L209" s="279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275">
        <f t="shared" si="30"/>
        <v>0</v>
      </c>
      <c r="J210" s="280">
        <f t="shared" si="30"/>
        <v>0</v>
      </c>
      <c r="K210" s="281">
        <f t="shared" si="30"/>
        <v>0</v>
      </c>
      <c r="L210" s="275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285"/>
      <c r="J211" s="285"/>
      <c r="K211" s="285"/>
      <c r="L211" s="28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275">
        <f>I213</f>
        <v>0</v>
      </c>
      <c r="J212" s="280">
        <f>J213</f>
        <v>0</v>
      </c>
      <c r="K212" s="281">
        <f>K213</f>
        <v>0</v>
      </c>
      <c r="L212" s="275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275">
        <f t="shared" ref="I213:L213" si="32">SUM(I214:I219)</f>
        <v>0</v>
      </c>
      <c r="J213" s="275">
        <f t="shared" si="32"/>
        <v>0</v>
      </c>
      <c r="K213" s="275">
        <f t="shared" si="32"/>
        <v>0</v>
      </c>
      <c r="L213" s="275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284"/>
      <c r="J214" s="284"/>
      <c r="K214" s="284"/>
      <c r="L214" s="28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284"/>
      <c r="J215" s="284"/>
      <c r="K215" s="284"/>
      <c r="L215" s="284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284"/>
      <c r="J216" s="284"/>
      <c r="K216" s="284"/>
      <c r="L216" s="284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284"/>
      <c r="J217" s="284"/>
      <c r="K217" s="284"/>
      <c r="L217" s="28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284"/>
      <c r="J218" s="284"/>
      <c r="K218" s="284"/>
      <c r="L218" s="284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284"/>
      <c r="J219" s="284"/>
      <c r="K219" s="284"/>
      <c r="L219" s="28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279">
        <f>I221</f>
        <v>0</v>
      </c>
      <c r="J220" s="282">
        <f t="shared" ref="J220:L222" si="33">J221</f>
        <v>0</v>
      </c>
      <c r="K220" s="283">
        <f t="shared" si="33"/>
        <v>0</v>
      </c>
      <c r="L220" s="283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286">
        <f>I222</f>
        <v>0</v>
      </c>
      <c r="J221" s="287">
        <f t="shared" si="33"/>
        <v>0</v>
      </c>
      <c r="K221" s="288">
        <f t="shared" si="33"/>
        <v>0</v>
      </c>
      <c r="L221" s="288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275">
        <f>I223</f>
        <v>0</v>
      </c>
      <c r="J222" s="280">
        <f t="shared" si="33"/>
        <v>0</v>
      </c>
      <c r="K222" s="281">
        <f t="shared" si="33"/>
        <v>0</v>
      </c>
      <c r="L222" s="281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284"/>
      <c r="J223" s="284"/>
      <c r="K223" s="284"/>
      <c r="L223" s="284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289">
        <f>I225</f>
        <v>0</v>
      </c>
      <c r="J224" s="289">
        <f t="shared" ref="J224:L225" si="34">J225</f>
        <v>0</v>
      </c>
      <c r="K224" s="289">
        <f t="shared" si="34"/>
        <v>0</v>
      </c>
      <c r="L224" s="289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289">
        <f>I226</f>
        <v>0</v>
      </c>
      <c r="J225" s="289">
        <f t="shared" si="34"/>
        <v>0</v>
      </c>
      <c r="K225" s="289">
        <f t="shared" si="34"/>
        <v>0</v>
      </c>
      <c r="L225" s="289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289">
        <f>SUM(I227:I229)</f>
        <v>0</v>
      </c>
      <c r="J226" s="289">
        <f>SUM(J227:J229)</f>
        <v>0</v>
      </c>
      <c r="K226" s="289">
        <f>SUM(K227:K229)</f>
        <v>0</v>
      </c>
      <c r="L226" s="289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284"/>
      <c r="J227" s="284"/>
      <c r="K227" s="284"/>
      <c r="L227" s="284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284"/>
      <c r="J228" s="284"/>
      <c r="K228" s="284"/>
      <c r="L228" s="284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284"/>
      <c r="J229" s="284"/>
      <c r="K229" s="284"/>
      <c r="L229" s="284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275">
        <f>SUM(I231+I263)</f>
        <v>0</v>
      </c>
      <c r="J230" s="280">
        <f>SUM(J231+J263)</f>
        <v>0</v>
      </c>
      <c r="K230" s="281">
        <f>SUM(K231+K263)</f>
        <v>0</v>
      </c>
      <c r="L230" s="281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286">
        <f>SUM(I232+I241+I245+I249+I253+I256+I259)</f>
        <v>0</v>
      </c>
      <c r="J231" s="287">
        <f>SUM(J232+J241+J245+J249+J253+J256+J259)</f>
        <v>0</v>
      </c>
      <c r="K231" s="288">
        <f>SUM(K232+K241+K245+K249+K253+K256+K259)</f>
        <v>0</v>
      </c>
      <c r="L231" s="288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286">
        <f>I233</f>
        <v>0</v>
      </c>
      <c r="J232" s="286">
        <f t="shared" ref="J232:L232" si="35">J233</f>
        <v>0</v>
      </c>
      <c r="K232" s="286">
        <f t="shared" si="35"/>
        <v>0</v>
      </c>
      <c r="L232" s="286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275">
        <f>SUM(I234:I234)</f>
        <v>0</v>
      </c>
      <c r="J233" s="280">
        <f>SUM(J234:J234)</f>
        <v>0</v>
      </c>
      <c r="K233" s="281">
        <f>SUM(K234:K234)</f>
        <v>0</v>
      </c>
      <c r="L233" s="281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284"/>
      <c r="J234" s="284"/>
      <c r="K234" s="284"/>
      <c r="L234" s="284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275">
        <f>SUM(I236:I237)</f>
        <v>0</v>
      </c>
      <c r="J235" s="275">
        <f t="shared" ref="J235:L235" si="36">SUM(J236:J237)</f>
        <v>0</v>
      </c>
      <c r="K235" s="275">
        <f t="shared" si="36"/>
        <v>0</v>
      </c>
      <c r="L235" s="275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284"/>
      <c r="J236" s="284"/>
      <c r="K236" s="284"/>
      <c r="L236" s="284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284"/>
      <c r="J237" s="284"/>
      <c r="K237" s="284"/>
      <c r="L237" s="284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275">
        <f>SUM(I239:I240)</f>
        <v>0</v>
      </c>
      <c r="J238" s="275">
        <f t="shared" ref="J238:L238" si="37">SUM(J239:J240)</f>
        <v>0</v>
      </c>
      <c r="K238" s="275">
        <f t="shared" si="37"/>
        <v>0</v>
      </c>
      <c r="L238" s="275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284"/>
      <c r="J239" s="284"/>
      <c r="K239" s="284"/>
      <c r="L239" s="284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284"/>
      <c r="J240" s="284"/>
      <c r="K240" s="284"/>
      <c r="L240" s="284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275">
        <f>I242</f>
        <v>0</v>
      </c>
      <c r="J241" s="275">
        <f t="shared" ref="J241:L241" si="38">J242</f>
        <v>0</v>
      </c>
      <c r="K241" s="275">
        <f t="shared" si="38"/>
        <v>0</v>
      </c>
      <c r="L241" s="275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275">
        <f>SUM(I243:I244)</f>
        <v>0</v>
      </c>
      <c r="J242" s="280">
        <f>SUM(J243:J244)</f>
        <v>0</v>
      </c>
      <c r="K242" s="281">
        <f>SUM(K243:K244)</f>
        <v>0</v>
      </c>
      <c r="L242" s="281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284"/>
      <c r="J243" s="284"/>
      <c r="K243" s="284"/>
      <c r="L243" s="284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284"/>
      <c r="J244" s="284"/>
      <c r="K244" s="284"/>
      <c r="L244" s="284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279">
        <f>I246</f>
        <v>0</v>
      </c>
      <c r="J245" s="282">
        <f>J246</f>
        <v>0</v>
      </c>
      <c r="K245" s="283">
        <f>K246</f>
        <v>0</v>
      </c>
      <c r="L245" s="283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275">
        <f>I247+I248</f>
        <v>0</v>
      </c>
      <c r="J246" s="275">
        <f>J247+J248</f>
        <v>0</v>
      </c>
      <c r="K246" s="275">
        <f>K247+K248</f>
        <v>0</v>
      </c>
      <c r="L246" s="275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284"/>
      <c r="J247" s="284"/>
      <c r="K247" s="284"/>
      <c r="L247" s="284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285"/>
      <c r="J248" s="290"/>
      <c r="K248" s="285"/>
      <c r="L248" s="28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275">
        <f>I250</f>
        <v>0</v>
      </c>
      <c r="J249" s="281">
        <f>J250</f>
        <v>0</v>
      </c>
      <c r="K249" s="275">
        <f>K250</f>
        <v>0</v>
      </c>
      <c r="L249" s="281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279">
        <f>SUM(I251:I252)</f>
        <v>0</v>
      </c>
      <c r="J250" s="282">
        <f>SUM(J251:J252)</f>
        <v>0</v>
      </c>
      <c r="K250" s="283">
        <f>SUM(K251:K252)</f>
        <v>0</v>
      </c>
      <c r="L250" s="283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284"/>
      <c r="J251" s="284"/>
      <c r="K251" s="284"/>
      <c r="L251" s="284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284"/>
      <c r="J252" s="284"/>
      <c r="K252" s="284"/>
      <c r="L252" s="284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275">
        <f>I254</f>
        <v>0</v>
      </c>
      <c r="J253" s="280">
        <f t="shared" ref="J253:L254" si="39">J254</f>
        <v>0</v>
      </c>
      <c r="K253" s="281">
        <f t="shared" si="39"/>
        <v>0</v>
      </c>
      <c r="L253" s="281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281">
        <f>I255</f>
        <v>0</v>
      </c>
      <c r="J254" s="280">
        <f t="shared" si="39"/>
        <v>0</v>
      </c>
      <c r="K254" s="281">
        <f t="shared" si="39"/>
        <v>0</v>
      </c>
      <c r="L254" s="281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285"/>
      <c r="J255" s="285"/>
      <c r="K255" s="285"/>
      <c r="L255" s="28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275">
        <f>I257</f>
        <v>0</v>
      </c>
      <c r="J256" s="280">
        <f t="shared" ref="J256:L257" si="40">J257</f>
        <v>0</v>
      </c>
      <c r="K256" s="281">
        <f t="shared" si="40"/>
        <v>0</v>
      </c>
      <c r="L256" s="281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275">
        <f>I258</f>
        <v>0</v>
      </c>
      <c r="J257" s="280">
        <f t="shared" si="40"/>
        <v>0</v>
      </c>
      <c r="K257" s="281">
        <f t="shared" si="40"/>
        <v>0</v>
      </c>
      <c r="L257" s="281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285"/>
      <c r="J258" s="285"/>
      <c r="K258" s="285"/>
      <c r="L258" s="28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275">
        <f>I260</f>
        <v>0</v>
      </c>
      <c r="J259" s="280">
        <f>J260</f>
        <v>0</v>
      </c>
      <c r="K259" s="281">
        <f>K260</f>
        <v>0</v>
      </c>
      <c r="L259" s="281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275">
        <f>I261+I262</f>
        <v>0</v>
      </c>
      <c r="J260" s="275">
        <f>J261+J262</f>
        <v>0</v>
      </c>
      <c r="K260" s="275">
        <f>K261+K262</f>
        <v>0</v>
      </c>
      <c r="L260" s="275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291"/>
      <c r="J261" s="284"/>
      <c r="K261" s="284"/>
      <c r="L261" s="284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284"/>
      <c r="J262" s="284"/>
      <c r="K262" s="284"/>
      <c r="L262" s="284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275">
        <f>SUM(I264+I273+I277+I281+I285+I288+I291)</f>
        <v>0</v>
      </c>
      <c r="J263" s="280">
        <f>SUM(J264+J273+J277+J281+J285+J288+J291)</f>
        <v>0</v>
      </c>
      <c r="K263" s="281">
        <f>SUM(K264+K273+K277+K281+K285+K288+K291)</f>
        <v>0</v>
      </c>
      <c r="L263" s="281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275">
        <f>I265</f>
        <v>0</v>
      </c>
      <c r="J264" s="275">
        <f>J265</f>
        <v>0</v>
      </c>
      <c r="K264" s="275">
        <f>K265</f>
        <v>0</v>
      </c>
      <c r="L264" s="275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275">
        <f>SUM(I266)</f>
        <v>0</v>
      </c>
      <c r="J265" s="275">
        <f t="shared" ref="J265:L265" si="41">SUM(J266)</f>
        <v>0</v>
      </c>
      <c r="K265" s="275">
        <f t="shared" si="41"/>
        <v>0</v>
      </c>
      <c r="L265" s="275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284"/>
      <c r="J266" s="284"/>
      <c r="K266" s="284"/>
      <c r="L266" s="284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275">
        <f>SUM(I268:I269)</f>
        <v>0</v>
      </c>
      <c r="J267" s="275">
        <f t="shared" ref="J267:K267" si="42">SUM(J268:J269)</f>
        <v>0</v>
      </c>
      <c r="K267" s="275">
        <f t="shared" si="42"/>
        <v>0</v>
      </c>
      <c r="L267" s="275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284"/>
      <c r="J268" s="291"/>
      <c r="K268" s="284"/>
      <c r="L268" s="284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284"/>
      <c r="J269" s="291"/>
      <c r="K269" s="284"/>
      <c r="L269" s="284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275">
        <f>SUM(I271:I272)</f>
        <v>0</v>
      </c>
      <c r="J270" s="275">
        <f t="shared" ref="J270:K270" si="43">SUM(J271:J272)</f>
        <v>0</v>
      </c>
      <c r="K270" s="275">
        <f t="shared" si="43"/>
        <v>0</v>
      </c>
      <c r="L270" s="275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284"/>
      <c r="J271" s="291"/>
      <c r="K271" s="284"/>
      <c r="L271" s="284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284"/>
      <c r="J272" s="291"/>
      <c r="K272" s="284"/>
      <c r="L272" s="284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275">
        <f>I274</f>
        <v>0</v>
      </c>
      <c r="J273" s="281">
        <f>J274</f>
        <v>0</v>
      </c>
      <c r="K273" s="275">
        <f>K274</f>
        <v>0</v>
      </c>
      <c r="L273" s="281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279">
        <f>SUM(I275:I276)</f>
        <v>0</v>
      </c>
      <c r="J274" s="282">
        <f>SUM(J275:J276)</f>
        <v>0</v>
      </c>
      <c r="K274" s="283">
        <f>SUM(K275:K276)</f>
        <v>0</v>
      </c>
      <c r="L274" s="283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284"/>
      <c r="J275" s="284"/>
      <c r="K275" s="284"/>
      <c r="L275" s="284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284"/>
      <c r="J276" s="284"/>
      <c r="K276" s="284"/>
      <c r="L276" s="284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275">
        <f>I278</f>
        <v>0</v>
      </c>
      <c r="J277" s="280">
        <f>J278</f>
        <v>0</v>
      </c>
      <c r="K277" s="281">
        <f>K278</f>
        <v>0</v>
      </c>
      <c r="L277" s="281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275">
        <f>I279+I280</f>
        <v>0</v>
      </c>
      <c r="J278" s="275">
        <f>J279+J280</f>
        <v>0</v>
      </c>
      <c r="K278" s="275">
        <f>K279+K280</f>
        <v>0</v>
      </c>
      <c r="L278" s="275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284"/>
      <c r="J279" s="284"/>
      <c r="K279" s="284"/>
      <c r="L279" s="284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284"/>
      <c r="J280" s="284"/>
      <c r="K280" s="284"/>
      <c r="L280" s="284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275">
        <f>I282</f>
        <v>0</v>
      </c>
      <c r="J281" s="280">
        <f>J282</f>
        <v>0</v>
      </c>
      <c r="K281" s="281">
        <f>K282</f>
        <v>0</v>
      </c>
      <c r="L281" s="281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275">
        <f>SUM(I283:I284)</f>
        <v>0</v>
      </c>
      <c r="J282" s="280">
        <f>SUM(J283:J284)</f>
        <v>0</v>
      </c>
      <c r="K282" s="281">
        <f>SUM(K283:K284)</f>
        <v>0</v>
      </c>
      <c r="L282" s="281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284"/>
      <c r="J283" s="284"/>
      <c r="K283" s="284"/>
      <c r="L283" s="284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284"/>
      <c r="J284" s="284"/>
      <c r="K284" s="284"/>
      <c r="L284" s="284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275">
        <f>I286</f>
        <v>0</v>
      </c>
      <c r="J285" s="280">
        <f t="shared" ref="J285:L286" si="44">J286</f>
        <v>0</v>
      </c>
      <c r="K285" s="281">
        <f t="shared" si="44"/>
        <v>0</v>
      </c>
      <c r="L285" s="281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275">
        <f>I287</f>
        <v>0</v>
      </c>
      <c r="J286" s="280">
        <f t="shared" si="44"/>
        <v>0</v>
      </c>
      <c r="K286" s="281">
        <f t="shared" si="44"/>
        <v>0</v>
      </c>
      <c r="L286" s="281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284"/>
      <c r="J287" s="284"/>
      <c r="K287" s="284"/>
      <c r="L287" s="284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275">
        <f>I289</f>
        <v>0</v>
      </c>
      <c r="J288" s="292">
        <f t="shared" ref="J288:L289" si="45">J289</f>
        <v>0</v>
      </c>
      <c r="K288" s="281">
        <f t="shared" si="45"/>
        <v>0</v>
      </c>
      <c r="L288" s="281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275">
        <f>I290</f>
        <v>0</v>
      </c>
      <c r="J289" s="292">
        <f t="shared" si="45"/>
        <v>0</v>
      </c>
      <c r="K289" s="281">
        <f t="shared" si="45"/>
        <v>0</v>
      </c>
      <c r="L289" s="281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284"/>
      <c r="J290" s="284"/>
      <c r="K290" s="284"/>
      <c r="L290" s="284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275">
        <f>I292</f>
        <v>0</v>
      </c>
      <c r="J291" s="292">
        <f>J292</f>
        <v>0</v>
      </c>
      <c r="K291" s="281">
        <f>K292</f>
        <v>0</v>
      </c>
      <c r="L291" s="281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275">
        <f>I293+I294</f>
        <v>0</v>
      </c>
      <c r="J292" s="275">
        <f>J293+J294</f>
        <v>0</v>
      </c>
      <c r="K292" s="275">
        <f>K293+K294</f>
        <v>0</v>
      </c>
      <c r="L292" s="275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284"/>
      <c r="J293" s="284"/>
      <c r="K293" s="284"/>
      <c r="L293" s="284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284"/>
      <c r="J294" s="284"/>
      <c r="K294" s="284"/>
      <c r="L294" s="284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275">
        <f>SUM(I296+I328)</f>
        <v>0</v>
      </c>
      <c r="J295" s="292">
        <f>SUM(J296+J328)</f>
        <v>0</v>
      </c>
      <c r="K295" s="281">
        <f>SUM(K296+K328)</f>
        <v>0</v>
      </c>
      <c r="L295" s="281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275">
        <f>SUM(I297+I306+I310+I314+I318+I321+I324)</f>
        <v>0</v>
      </c>
      <c r="J296" s="292">
        <f>SUM(J297+J306+J310+J314+J318+J321+J324)</f>
        <v>0</v>
      </c>
      <c r="K296" s="281">
        <f>SUM(K297+K306+K310+K314+K318+K321+K324)</f>
        <v>0</v>
      </c>
      <c r="L296" s="281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275">
        <f>SUM(I298+I300+I303)</f>
        <v>0</v>
      </c>
      <c r="J297" s="275">
        <f>SUM(J298+J300+J303)</f>
        <v>0</v>
      </c>
      <c r="K297" s="275">
        <f t="shared" ref="K297:L297" si="46">SUM(K298+K300+K303)</f>
        <v>0</v>
      </c>
      <c r="L297" s="275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275">
        <f>SUM(I299:I299)</f>
        <v>0</v>
      </c>
      <c r="J298" s="292">
        <f>SUM(J299:J299)</f>
        <v>0</v>
      </c>
      <c r="K298" s="281">
        <f>SUM(K299:K299)</f>
        <v>0</v>
      </c>
      <c r="L298" s="281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284"/>
      <c r="J299" s="284"/>
      <c r="K299" s="284"/>
      <c r="L299" s="284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275">
        <f>SUM(I301:I302)</f>
        <v>0</v>
      </c>
      <c r="J300" s="275">
        <f>SUM(J301:J302)</f>
        <v>0</v>
      </c>
      <c r="K300" s="275">
        <f t="shared" ref="K300:L300" si="47">SUM(K301:K302)</f>
        <v>0</v>
      </c>
      <c r="L300" s="275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284"/>
      <c r="J301" s="284"/>
      <c r="K301" s="284"/>
      <c r="L301" s="284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284"/>
      <c r="J302" s="284"/>
      <c r="K302" s="284"/>
      <c r="L302" s="284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275">
        <f>SUM(I304:I305)</f>
        <v>0</v>
      </c>
      <c r="J303" s="275">
        <f>SUM(J304:J305)</f>
        <v>0</v>
      </c>
      <c r="K303" s="275">
        <f t="shared" ref="K303:L303" si="48">SUM(K304:K305)</f>
        <v>0</v>
      </c>
      <c r="L303" s="275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284"/>
      <c r="J304" s="284"/>
      <c r="K304" s="284"/>
      <c r="L304" s="284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284"/>
      <c r="J305" s="284"/>
      <c r="K305" s="284"/>
      <c r="L305" s="284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275">
        <f>I307</f>
        <v>0</v>
      </c>
      <c r="J306" s="292">
        <f>J307</f>
        <v>0</v>
      </c>
      <c r="K306" s="281">
        <f>K307</f>
        <v>0</v>
      </c>
      <c r="L306" s="281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279">
        <f>SUM(I308:I309)</f>
        <v>0</v>
      </c>
      <c r="J307" s="293">
        <f>SUM(J308:J309)</f>
        <v>0</v>
      </c>
      <c r="K307" s="283">
        <f>SUM(K308:K309)</f>
        <v>0</v>
      </c>
      <c r="L307" s="283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284"/>
      <c r="J308" s="284"/>
      <c r="K308" s="284"/>
      <c r="L308" s="284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284"/>
      <c r="J309" s="284"/>
      <c r="K309" s="284"/>
      <c r="L309" s="284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275">
        <f>I311</f>
        <v>0</v>
      </c>
      <c r="J310" s="292">
        <f>J311</f>
        <v>0</v>
      </c>
      <c r="K310" s="281">
        <f>K311</f>
        <v>0</v>
      </c>
      <c r="L310" s="281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281">
        <f>I312+I313</f>
        <v>0</v>
      </c>
      <c r="J311" s="281">
        <f>J312+J313</f>
        <v>0</v>
      </c>
      <c r="K311" s="281">
        <f>K312+K313</f>
        <v>0</v>
      </c>
      <c r="L311" s="281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285"/>
      <c r="J312" s="285"/>
      <c r="K312" s="285"/>
      <c r="L312" s="294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284"/>
      <c r="J313" s="284"/>
      <c r="K313" s="284"/>
      <c r="L313" s="284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275">
        <f>I315</f>
        <v>0</v>
      </c>
      <c r="J314" s="292">
        <f>J315</f>
        <v>0</v>
      </c>
      <c r="K314" s="281">
        <f>K315</f>
        <v>0</v>
      </c>
      <c r="L314" s="281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275">
        <f>SUM(I316:I317)</f>
        <v>0</v>
      </c>
      <c r="J315" s="275">
        <f>SUM(J316:J317)</f>
        <v>0</v>
      </c>
      <c r="K315" s="275">
        <f>SUM(K316:K317)</f>
        <v>0</v>
      </c>
      <c r="L315" s="275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291"/>
      <c r="J316" s="284"/>
      <c r="K316" s="284"/>
      <c r="L316" s="291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284"/>
      <c r="J317" s="285"/>
      <c r="K317" s="285"/>
      <c r="L317" s="294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283">
        <f>I319</f>
        <v>0</v>
      </c>
      <c r="J318" s="292">
        <f t="shared" ref="J318:L319" si="49">J319</f>
        <v>0</v>
      </c>
      <c r="K318" s="281">
        <f t="shared" si="49"/>
        <v>0</v>
      </c>
      <c r="L318" s="281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281">
        <f>I320</f>
        <v>0</v>
      </c>
      <c r="J319" s="293">
        <f t="shared" si="49"/>
        <v>0</v>
      </c>
      <c r="K319" s="283">
        <f t="shared" si="49"/>
        <v>0</v>
      </c>
      <c r="L319" s="283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284"/>
      <c r="J320" s="285"/>
      <c r="K320" s="285"/>
      <c r="L320" s="294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281">
        <f>I322</f>
        <v>0</v>
      </c>
      <c r="J321" s="292">
        <f t="shared" ref="J321:L322" si="50">J322</f>
        <v>0</v>
      </c>
      <c r="K321" s="281">
        <f t="shared" si="50"/>
        <v>0</v>
      </c>
      <c r="L321" s="281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275">
        <f>I323</f>
        <v>0</v>
      </c>
      <c r="J322" s="292">
        <f t="shared" si="50"/>
        <v>0</v>
      </c>
      <c r="K322" s="281">
        <f t="shared" si="50"/>
        <v>0</v>
      </c>
      <c r="L322" s="281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285"/>
      <c r="J323" s="285"/>
      <c r="K323" s="285"/>
      <c r="L323" s="294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275">
        <f>I325</f>
        <v>0</v>
      </c>
      <c r="J324" s="292">
        <f>J325</f>
        <v>0</v>
      </c>
      <c r="K324" s="281">
        <f>K325</f>
        <v>0</v>
      </c>
      <c r="L324" s="281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275">
        <f>I326+I327</f>
        <v>0</v>
      </c>
      <c r="J325" s="275">
        <f>J326+J327</f>
        <v>0</v>
      </c>
      <c r="K325" s="275">
        <f>K326+K327</f>
        <v>0</v>
      </c>
      <c r="L325" s="275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285"/>
      <c r="J326" s="285"/>
      <c r="K326" s="285"/>
      <c r="L326" s="294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284"/>
      <c r="J327" s="284"/>
      <c r="K327" s="284"/>
      <c r="L327" s="284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275">
        <f>SUM(I329+I338+I342+I346+I350+I353+I356)</f>
        <v>0</v>
      </c>
      <c r="J328" s="292">
        <f>SUM(J329+J338+J342+J346+J350+J353+J356)</f>
        <v>0</v>
      </c>
      <c r="K328" s="281">
        <f>SUM(K329+K338+K342+K346+K350+K353+K356)</f>
        <v>0</v>
      </c>
      <c r="L328" s="281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275">
        <f>I330</f>
        <v>0</v>
      </c>
      <c r="J329" s="292">
        <f>J330</f>
        <v>0</v>
      </c>
      <c r="K329" s="281">
        <f>K330</f>
        <v>0</v>
      </c>
      <c r="L329" s="281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275">
        <f>SUM(I331:I331)</f>
        <v>0</v>
      </c>
      <c r="J330" s="275">
        <f t="shared" ref="J330:L330" si="52">SUM(J331:J331)</f>
        <v>0</v>
      </c>
      <c r="K330" s="275">
        <f t="shared" si="52"/>
        <v>0</v>
      </c>
      <c r="L330" s="275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285"/>
      <c r="J331" s="285"/>
      <c r="K331" s="285"/>
      <c r="L331" s="294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275">
        <f>SUM(I333:I334)</f>
        <v>0</v>
      </c>
      <c r="J332" s="275">
        <f t="shared" ref="J332:L332" si="53">SUM(J333:J334)</f>
        <v>0</v>
      </c>
      <c r="K332" s="275">
        <f t="shared" si="53"/>
        <v>0</v>
      </c>
      <c r="L332" s="275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285"/>
      <c r="J333" s="285"/>
      <c r="K333" s="285"/>
      <c r="L333" s="294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284"/>
      <c r="J334" s="284"/>
      <c r="K334" s="284"/>
      <c r="L334" s="284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275">
        <f>SUM(I336:I337)</f>
        <v>0</v>
      </c>
      <c r="J335" s="275">
        <f t="shared" ref="J335:L335" si="54">SUM(J336:J337)</f>
        <v>0</v>
      </c>
      <c r="K335" s="275">
        <f t="shared" si="54"/>
        <v>0</v>
      </c>
      <c r="L335" s="275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284"/>
      <c r="J336" s="284"/>
      <c r="K336" s="284"/>
      <c r="L336" s="284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295"/>
      <c r="J337" s="296"/>
      <c r="K337" s="295"/>
      <c r="L337" s="295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286">
        <f>I339</f>
        <v>0</v>
      </c>
      <c r="J338" s="297">
        <f>J339</f>
        <v>0</v>
      </c>
      <c r="K338" s="288">
        <f>K339</f>
        <v>0</v>
      </c>
      <c r="L338" s="288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275">
        <f>SUM(I340:I341)</f>
        <v>0</v>
      </c>
      <c r="J339" s="280">
        <f>SUM(J340:J341)</f>
        <v>0</v>
      </c>
      <c r="K339" s="281">
        <f>SUM(K340:K341)</f>
        <v>0</v>
      </c>
      <c r="L339" s="281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284"/>
      <c r="J340" s="284"/>
      <c r="K340" s="284"/>
      <c r="L340" s="284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284"/>
      <c r="J341" s="284"/>
      <c r="K341" s="284"/>
      <c r="L341" s="284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275">
        <f>I343</f>
        <v>0</v>
      </c>
      <c r="J342" s="280">
        <f>J343</f>
        <v>0</v>
      </c>
      <c r="K342" s="281">
        <f>K343</f>
        <v>0</v>
      </c>
      <c r="L342" s="281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275">
        <f>I344+I345</f>
        <v>0</v>
      </c>
      <c r="J343" s="275">
        <f>J344+J345</f>
        <v>0</v>
      </c>
      <c r="K343" s="275">
        <f>K344+K345</f>
        <v>0</v>
      </c>
      <c r="L343" s="275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285"/>
      <c r="J344" s="285"/>
      <c r="K344" s="285"/>
      <c r="L344" s="294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284"/>
      <c r="J345" s="284"/>
      <c r="K345" s="284"/>
      <c r="L345" s="284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275">
        <f>I347</f>
        <v>0</v>
      </c>
      <c r="J346" s="280">
        <f>J347</f>
        <v>0</v>
      </c>
      <c r="K346" s="281">
        <f>K347</f>
        <v>0</v>
      </c>
      <c r="L346" s="281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279">
        <f>SUM(I348:I349)</f>
        <v>0</v>
      </c>
      <c r="J347" s="282">
        <f>SUM(J348:J349)</f>
        <v>0</v>
      </c>
      <c r="K347" s="283">
        <f>SUM(K348:K349)</f>
        <v>0</v>
      </c>
      <c r="L347" s="283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284"/>
      <c r="J348" s="284"/>
      <c r="K348" s="284"/>
      <c r="L348" s="284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284"/>
      <c r="J349" s="284"/>
      <c r="K349" s="284"/>
      <c r="L349" s="284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275">
        <f>I351</f>
        <v>0</v>
      </c>
      <c r="J350" s="280">
        <f t="shared" ref="J350:L351" si="55">J351</f>
        <v>0</v>
      </c>
      <c r="K350" s="281">
        <f t="shared" si="55"/>
        <v>0</v>
      </c>
      <c r="L350" s="281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279">
        <f>I352</f>
        <v>0</v>
      </c>
      <c r="J351" s="282">
        <f t="shared" si="55"/>
        <v>0</v>
      </c>
      <c r="K351" s="283">
        <f t="shared" si="55"/>
        <v>0</v>
      </c>
      <c r="L351" s="283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285"/>
      <c r="J352" s="285"/>
      <c r="K352" s="285"/>
      <c r="L352" s="294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275">
        <f>I354</f>
        <v>0</v>
      </c>
      <c r="J353" s="280">
        <f t="shared" ref="I353:L354" si="56">J354</f>
        <v>0</v>
      </c>
      <c r="K353" s="281">
        <f t="shared" si="56"/>
        <v>0</v>
      </c>
      <c r="L353" s="281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275">
        <f t="shared" si="56"/>
        <v>0</v>
      </c>
      <c r="J354" s="280">
        <f t="shared" si="56"/>
        <v>0</v>
      </c>
      <c r="K354" s="281">
        <f t="shared" si="56"/>
        <v>0</v>
      </c>
      <c r="L354" s="281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285"/>
      <c r="J355" s="285"/>
      <c r="K355" s="285"/>
      <c r="L355" s="294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275">
        <f>I357</f>
        <v>0</v>
      </c>
      <c r="J356" s="280">
        <f t="shared" ref="J356:L356" si="57">J357</f>
        <v>0</v>
      </c>
      <c r="K356" s="281">
        <f t="shared" si="57"/>
        <v>0</v>
      </c>
      <c r="L356" s="281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275">
        <f>SUM(I358:I359)</f>
        <v>0</v>
      </c>
      <c r="J357" s="275">
        <f t="shared" ref="J357:L357" si="58">SUM(J358:J359)</f>
        <v>0</v>
      </c>
      <c r="K357" s="275">
        <f t="shared" si="58"/>
        <v>0</v>
      </c>
      <c r="L357" s="275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285"/>
      <c r="J358" s="285"/>
      <c r="K358" s="285"/>
      <c r="L358" s="294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284"/>
      <c r="J359" s="284"/>
      <c r="K359" s="284"/>
      <c r="L359" s="284"/>
      <c r="M359" s="6"/>
      <c r="N359" s="6"/>
      <c r="O359" s="6"/>
      <c r="P359" s="6"/>
      <c r="Q359" s="6"/>
    </row>
    <row r="360" spans="1:17" ht="15.75" customHeight="1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3200</v>
      </c>
      <c r="J360" s="274">
        <f>SUM(J30+J176)</f>
        <v>800</v>
      </c>
      <c r="K360" s="274">
        <f>SUM(K30+K176)</f>
        <v>532</v>
      </c>
      <c r="L360" s="274">
        <f>SUM(L30+L176)</f>
        <v>532</v>
      </c>
      <c r="M360" s="6"/>
      <c r="N360" s="6"/>
      <c r="O360" s="6"/>
      <c r="P360" s="6"/>
      <c r="Q360" s="6"/>
    </row>
    <row r="361" spans="1:17" s="126" customFormat="1" ht="15.75" customHeight="1">
      <c r="A361" s="125"/>
      <c r="B361" s="125"/>
      <c r="C361" s="125"/>
      <c r="D361" s="370"/>
      <c r="E361" s="370"/>
      <c r="F361" s="371"/>
      <c r="G361" s="372"/>
      <c r="H361" s="373"/>
      <c r="I361" s="374"/>
      <c r="J361" s="375"/>
      <c r="K361" s="374"/>
      <c r="L361" s="374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84"/>
      <c r="F362" s="384"/>
      <c r="G362" s="384" t="s">
        <v>296</v>
      </c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382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383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376"/>
      <c r="C366" s="376"/>
      <c r="D366" s="441" t="s">
        <v>242</v>
      </c>
      <c r="E366" s="442"/>
      <c r="F366" s="442"/>
      <c r="G366" s="442"/>
      <c r="H366" s="141"/>
      <c r="I366" s="233" t="s">
        <v>194</v>
      </c>
      <c r="J366" s="376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383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383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365:L365"/>
    <mergeCell ref="D366:G366"/>
    <mergeCell ref="K366:L366"/>
    <mergeCell ref="G15:K15"/>
    <mergeCell ref="G16:K16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  <mergeCell ref="K363:L363"/>
    <mergeCell ref="B13:L13"/>
    <mergeCell ref="A7:L7"/>
    <mergeCell ref="G8:K8"/>
    <mergeCell ref="A9:L9"/>
    <mergeCell ref="G10:K10"/>
    <mergeCell ref="G11:K11"/>
  </mergeCells>
  <pageMargins left="0.51181102362204722" right="0.31496062992125984" top="0.55118110236220474" bottom="0.35433070866141736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9" workbookViewId="0">
      <selection activeCell="K176" sqref="K176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66" t="s">
        <v>243</v>
      </c>
      <c r="D22" s="467"/>
      <c r="E22" s="467"/>
      <c r="F22" s="467"/>
      <c r="G22" s="467"/>
      <c r="H22" s="467"/>
      <c r="I22" s="46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12" t="s">
        <v>277</v>
      </c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274</v>
      </c>
      <c r="J25" s="268" t="s">
        <v>275</v>
      </c>
      <c r="K25" s="269" t="s">
        <v>269</v>
      </c>
      <c r="L25" s="269" t="s">
        <v>276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12600</v>
      </c>
      <c r="J30" s="144">
        <f>SUM(J31+J42+J61+J82+J89+J109+J131+J150+J160)</f>
        <v>3200</v>
      </c>
      <c r="K30" s="143">
        <f>SUM(K31+K42+K61+K82+K89+K109+K131+K150+K160)</f>
        <v>1841.5</v>
      </c>
      <c r="L30" s="144">
        <f>SUM(L31+L42+L61+L82+L89+L109+L131+L150+L160)</f>
        <v>1841.5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0</v>
      </c>
      <c r="J31" s="144">
        <f>SUM(J32+J38)</f>
        <v>0</v>
      </c>
      <c r="K31" s="145">
        <f>SUM(K32+K38)</f>
        <v>0</v>
      </c>
      <c r="L31" s="146">
        <f>SUM(L32+L38)</f>
        <v>0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0</v>
      </c>
      <c r="J32" s="148">
        <f t="shared" ref="J32:L34" si="0">SUM(J33)</f>
        <v>0</v>
      </c>
      <c r="K32" s="147">
        <f t="shared" si="0"/>
        <v>0</v>
      </c>
      <c r="L32" s="148">
        <f t="shared" si="0"/>
        <v>0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0</v>
      </c>
      <c r="J33" s="144">
        <f t="shared" si="0"/>
        <v>0</v>
      </c>
      <c r="K33" s="144">
        <f t="shared" si="0"/>
        <v>0</v>
      </c>
      <c r="L33" s="144">
        <f t="shared" si="0"/>
        <v>0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0</v>
      </c>
      <c r="J34" s="147">
        <f t="shared" si="0"/>
        <v>0</v>
      </c>
      <c r="K34" s="147">
        <f t="shared" si="0"/>
        <v>0</v>
      </c>
      <c r="L34" s="147">
        <f t="shared" si="0"/>
        <v>0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/>
      <c r="J35" s="142"/>
      <c r="K35" s="142"/>
      <c r="L35" s="142"/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0</v>
      </c>
      <c r="J38" s="148">
        <f t="shared" ref="J38:L39" si="2">J39</f>
        <v>0</v>
      </c>
      <c r="K38" s="147">
        <f t="shared" si="2"/>
        <v>0</v>
      </c>
      <c r="L38" s="148">
        <f t="shared" si="2"/>
        <v>0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0</v>
      </c>
      <c r="J39" s="148">
        <f t="shared" si="2"/>
        <v>0</v>
      </c>
      <c r="K39" s="148">
        <f t="shared" si="2"/>
        <v>0</v>
      </c>
      <c r="L39" s="148">
        <f t="shared" si="2"/>
        <v>0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0</v>
      </c>
      <c r="J40" s="148">
        <f>J41</f>
        <v>0</v>
      </c>
      <c r="K40" s="148">
        <f>K41</f>
        <v>0</v>
      </c>
      <c r="L40" s="148">
        <f>L41</f>
        <v>0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/>
      <c r="J41" s="142"/>
      <c r="K41" s="142"/>
      <c r="L41" s="142"/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0</v>
      </c>
      <c r="J42" s="187">
        <f t="shared" ref="J42:L44" si="3">J43</f>
        <v>0</v>
      </c>
      <c r="K42" s="150">
        <f t="shared" si="3"/>
        <v>0</v>
      </c>
      <c r="L42" s="150">
        <f t="shared" si="3"/>
        <v>0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0</v>
      </c>
      <c r="J43" s="147">
        <f t="shared" si="3"/>
        <v>0</v>
      </c>
      <c r="K43" s="148">
        <f t="shared" si="3"/>
        <v>0</v>
      </c>
      <c r="L43" s="147">
        <f t="shared" si="3"/>
        <v>0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0</v>
      </c>
      <c r="J44" s="147">
        <f t="shared" si="3"/>
        <v>0</v>
      </c>
      <c r="K44" s="151">
        <f t="shared" si="3"/>
        <v>0</v>
      </c>
      <c r="L44" s="151">
        <f t="shared" si="3"/>
        <v>0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0</v>
      </c>
      <c r="J45" s="159">
        <f>SUM(J46:J60)</f>
        <v>0</v>
      </c>
      <c r="K45" s="152">
        <f>SUM(K46:K60)</f>
        <v>0</v>
      </c>
      <c r="L45" s="152">
        <f>SUM(L46:L60)</f>
        <v>0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/>
      <c r="J46" s="142"/>
      <c r="K46" s="142"/>
      <c r="L46" s="142"/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/>
      <c r="J49" s="142"/>
      <c r="K49" s="142"/>
      <c r="L49" s="142"/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/>
      <c r="J55" s="142"/>
      <c r="K55" s="142"/>
      <c r="L55" s="142"/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/>
      <c r="J58" s="142"/>
      <c r="K58" s="142"/>
      <c r="L58" s="142"/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/>
      <c r="J60" s="142"/>
      <c r="K60" s="142"/>
      <c r="L60" s="142"/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12600</v>
      </c>
      <c r="J131" s="234">
        <f>SUM(J132+J137+J145)</f>
        <v>3200</v>
      </c>
      <c r="K131" s="147">
        <f>SUM(K132+K137+K145)</f>
        <v>1841.5</v>
      </c>
      <c r="L131" s="148">
        <f>SUM(L132+L137+L145)</f>
        <v>1841.5</v>
      </c>
      <c r="M131" s="6"/>
      <c r="N131" s="6"/>
      <c r="O131" s="6"/>
      <c r="P131" s="6"/>
      <c r="Q131" s="6"/>
    </row>
    <row r="132" spans="1:17" ht="0.75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12600</v>
      </c>
      <c r="J137" s="237">
        <f t="shared" ref="J137:L138" si="19">J138</f>
        <v>3200</v>
      </c>
      <c r="K137" s="156">
        <f t="shared" si="19"/>
        <v>1841.5</v>
      </c>
      <c r="L137" s="151">
        <f t="shared" si="19"/>
        <v>1841.5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12600</v>
      </c>
      <c r="J138" s="234">
        <f t="shared" si="19"/>
        <v>3200</v>
      </c>
      <c r="K138" s="147">
        <f t="shared" si="19"/>
        <v>1841.5</v>
      </c>
      <c r="L138" s="148">
        <f t="shared" si="19"/>
        <v>1841.5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12600</v>
      </c>
      <c r="J139" s="234">
        <f>SUM(J140:J141)</f>
        <v>3200</v>
      </c>
      <c r="K139" s="147">
        <f>SUM(K140:K141)</f>
        <v>1841.5</v>
      </c>
      <c r="L139" s="148">
        <f>SUM(L140:L141)</f>
        <v>1841.5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>
        <v>12600</v>
      </c>
      <c r="J141" s="142">
        <v>3200</v>
      </c>
      <c r="K141" s="142">
        <v>1841.5</v>
      </c>
      <c r="L141" s="142">
        <v>1841.5</v>
      </c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0</v>
      </c>
      <c r="J145" s="234">
        <f t="shared" ref="J145:L146" si="22">J146</f>
        <v>0</v>
      </c>
      <c r="K145" s="147">
        <f t="shared" si="22"/>
        <v>0</v>
      </c>
      <c r="L145" s="148">
        <f t="shared" si="22"/>
        <v>0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0</v>
      </c>
      <c r="J146" s="239">
        <f t="shared" si="22"/>
        <v>0</v>
      </c>
      <c r="K146" s="152">
        <f t="shared" si="22"/>
        <v>0</v>
      </c>
      <c r="L146" s="159">
        <f t="shared" si="22"/>
        <v>0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0</v>
      </c>
      <c r="J147" s="234">
        <f>SUM(J148:J149)</f>
        <v>0</v>
      </c>
      <c r="K147" s="147">
        <f>SUM(K148:K149)</f>
        <v>0</v>
      </c>
      <c r="L147" s="148">
        <f>SUM(L148:L149)</f>
        <v>0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/>
      <c r="J148" s="160"/>
      <c r="K148" s="160"/>
      <c r="L148" s="160"/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275">
        <f>I202</f>
        <v>0</v>
      </c>
      <c r="J201" s="276">
        <f t="shared" ref="I201:L202" si="29">J202</f>
        <v>0</v>
      </c>
      <c r="K201" s="277">
        <f t="shared" si="29"/>
        <v>0</v>
      </c>
      <c r="L201" s="278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279">
        <f t="shared" si="29"/>
        <v>0</v>
      </c>
      <c r="J202" s="280">
        <f t="shared" si="29"/>
        <v>0</v>
      </c>
      <c r="K202" s="281">
        <f t="shared" si="29"/>
        <v>0</v>
      </c>
      <c r="L202" s="275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275">
        <f>SUM(I204:I207)</f>
        <v>0</v>
      </c>
      <c r="J203" s="282">
        <f>SUM(J204:J207)</f>
        <v>0</v>
      </c>
      <c r="K203" s="283">
        <f>SUM(K204:K207)</f>
        <v>0</v>
      </c>
      <c r="L203" s="279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284"/>
      <c r="J204" s="284"/>
      <c r="K204" s="284"/>
      <c r="L204" s="284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284"/>
      <c r="J205" s="284"/>
      <c r="K205" s="284"/>
      <c r="L205" s="284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284"/>
      <c r="J206" s="284"/>
      <c r="K206" s="284"/>
      <c r="L206" s="284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284"/>
      <c r="J207" s="284"/>
      <c r="K207" s="284"/>
      <c r="L207" s="28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275">
        <f>SUM(I209+I212)</f>
        <v>0</v>
      </c>
      <c r="J208" s="280">
        <f>SUM(J209+J212)</f>
        <v>0</v>
      </c>
      <c r="K208" s="281">
        <f>SUM(K209+K212)</f>
        <v>0</v>
      </c>
      <c r="L208" s="275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279">
        <f>I210</f>
        <v>0</v>
      </c>
      <c r="J209" s="282">
        <f t="shared" ref="I209:L210" si="30">J210</f>
        <v>0</v>
      </c>
      <c r="K209" s="283">
        <f t="shared" si="30"/>
        <v>0</v>
      </c>
      <c r="L209" s="279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275">
        <f t="shared" si="30"/>
        <v>0</v>
      </c>
      <c r="J210" s="280">
        <f t="shared" si="30"/>
        <v>0</v>
      </c>
      <c r="K210" s="281">
        <f t="shared" si="30"/>
        <v>0</v>
      </c>
      <c r="L210" s="275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285"/>
      <c r="J211" s="285"/>
      <c r="K211" s="285"/>
      <c r="L211" s="28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275">
        <f>I213</f>
        <v>0</v>
      </c>
      <c r="J212" s="280">
        <f>J213</f>
        <v>0</v>
      </c>
      <c r="K212" s="281">
        <f>K213</f>
        <v>0</v>
      </c>
      <c r="L212" s="275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275">
        <f t="shared" ref="I213:L213" si="32">SUM(I214:I219)</f>
        <v>0</v>
      </c>
      <c r="J213" s="275">
        <f t="shared" si="32"/>
        <v>0</v>
      </c>
      <c r="K213" s="275">
        <f t="shared" si="32"/>
        <v>0</v>
      </c>
      <c r="L213" s="275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284"/>
      <c r="J214" s="284"/>
      <c r="K214" s="284"/>
      <c r="L214" s="28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284"/>
      <c r="J215" s="284"/>
      <c r="K215" s="284"/>
      <c r="L215" s="284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284"/>
      <c r="J216" s="284"/>
      <c r="K216" s="284"/>
      <c r="L216" s="284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284"/>
      <c r="J217" s="284"/>
      <c r="K217" s="284"/>
      <c r="L217" s="28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284"/>
      <c r="J218" s="284"/>
      <c r="K218" s="284"/>
      <c r="L218" s="284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284"/>
      <c r="J219" s="284"/>
      <c r="K219" s="284"/>
      <c r="L219" s="28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279">
        <f>I221</f>
        <v>0</v>
      </c>
      <c r="J220" s="282">
        <f t="shared" ref="J220:L222" si="33">J221</f>
        <v>0</v>
      </c>
      <c r="K220" s="283">
        <f t="shared" si="33"/>
        <v>0</v>
      </c>
      <c r="L220" s="283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286">
        <f>I222</f>
        <v>0</v>
      </c>
      <c r="J221" s="287">
        <f t="shared" si="33"/>
        <v>0</v>
      </c>
      <c r="K221" s="288">
        <f t="shared" si="33"/>
        <v>0</v>
      </c>
      <c r="L221" s="288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275">
        <f>I223</f>
        <v>0</v>
      </c>
      <c r="J222" s="280">
        <f t="shared" si="33"/>
        <v>0</v>
      </c>
      <c r="K222" s="281">
        <f t="shared" si="33"/>
        <v>0</v>
      </c>
      <c r="L222" s="281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284"/>
      <c r="J223" s="284"/>
      <c r="K223" s="284"/>
      <c r="L223" s="284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289">
        <f>I225</f>
        <v>0</v>
      </c>
      <c r="J224" s="289">
        <f t="shared" ref="J224:L225" si="34">J225</f>
        <v>0</v>
      </c>
      <c r="K224" s="289">
        <f t="shared" si="34"/>
        <v>0</v>
      </c>
      <c r="L224" s="289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289">
        <f>I226</f>
        <v>0</v>
      </c>
      <c r="J225" s="289">
        <f t="shared" si="34"/>
        <v>0</v>
      </c>
      <c r="K225" s="289">
        <f t="shared" si="34"/>
        <v>0</v>
      </c>
      <c r="L225" s="289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289">
        <f>SUM(I227:I229)</f>
        <v>0</v>
      </c>
      <c r="J226" s="289">
        <f>SUM(J227:J229)</f>
        <v>0</v>
      </c>
      <c r="K226" s="289">
        <f>SUM(K227:K229)</f>
        <v>0</v>
      </c>
      <c r="L226" s="289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284"/>
      <c r="J227" s="284"/>
      <c r="K227" s="284"/>
      <c r="L227" s="284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284"/>
      <c r="J228" s="284"/>
      <c r="K228" s="284"/>
      <c r="L228" s="284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284"/>
      <c r="J229" s="284"/>
      <c r="K229" s="284"/>
      <c r="L229" s="284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275">
        <f>SUM(I231+I263)</f>
        <v>0</v>
      </c>
      <c r="J230" s="280">
        <f>SUM(J231+J263)</f>
        <v>0</v>
      </c>
      <c r="K230" s="281">
        <f>SUM(K231+K263)</f>
        <v>0</v>
      </c>
      <c r="L230" s="281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286">
        <f>SUM(I232+I241+I245+I249+I253+I256+I259)</f>
        <v>0</v>
      </c>
      <c r="J231" s="287">
        <f>SUM(J232+J241+J245+J249+J253+J256+J259)</f>
        <v>0</v>
      </c>
      <c r="K231" s="288">
        <f>SUM(K232+K241+K245+K249+K253+K256+K259)</f>
        <v>0</v>
      </c>
      <c r="L231" s="288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286">
        <f>I233</f>
        <v>0</v>
      </c>
      <c r="J232" s="286">
        <f t="shared" ref="J232:L232" si="35">J233</f>
        <v>0</v>
      </c>
      <c r="K232" s="286">
        <f t="shared" si="35"/>
        <v>0</v>
      </c>
      <c r="L232" s="286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275">
        <f>SUM(I234:I234)</f>
        <v>0</v>
      </c>
      <c r="J233" s="280">
        <f>SUM(J234:J234)</f>
        <v>0</v>
      </c>
      <c r="K233" s="281">
        <f>SUM(K234:K234)</f>
        <v>0</v>
      </c>
      <c r="L233" s="281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284"/>
      <c r="J234" s="284"/>
      <c r="K234" s="284"/>
      <c r="L234" s="284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275">
        <f>SUM(I236:I237)</f>
        <v>0</v>
      </c>
      <c r="J235" s="275">
        <f t="shared" ref="J235:L235" si="36">SUM(J236:J237)</f>
        <v>0</v>
      </c>
      <c r="K235" s="275">
        <f t="shared" si="36"/>
        <v>0</v>
      </c>
      <c r="L235" s="275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284"/>
      <c r="J236" s="284"/>
      <c r="K236" s="284"/>
      <c r="L236" s="284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284"/>
      <c r="J237" s="284"/>
      <c r="K237" s="284"/>
      <c r="L237" s="284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275">
        <f>SUM(I239:I240)</f>
        <v>0</v>
      </c>
      <c r="J238" s="275">
        <f t="shared" ref="J238:L238" si="37">SUM(J239:J240)</f>
        <v>0</v>
      </c>
      <c r="K238" s="275">
        <f t="shared" si="37"/>
        <v>0</v>
      </c>
      <c r="L238" s="275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284"/>
      <c r="J239" s="284"/>
      <c r="K239" s="284"/>
      <c r="L239" s="284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284"/>
      <c r="J240" s="284"/>
      <c r="K240" s="284"/>
      <c r="L240" s="284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275">
        <f>I242</f>
        <v>0</v>
      </c>
      <c r="J241" s="275">
        <f t="shared" ref="J241:L241" si="38">J242</f>
        <v>0</v>
      </c>
      <c r="K241" s="275">
        <f t="shared" si="38"/>
        <v>0</v>
      </c>
      <c r="L241" s="275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275">
        <f>SUM(I243:I244)</f>
        <v>0</v>
      </c>
      <c r="J242" s="280">
        <f>SUM(J243:J244)</f>
        <v>0</v>
      </c>
      <c r="K242" s="281">
        <f>SUM(K243:K244)</f>
        <v>0</v>
      </c>
      <c r="L242" s="281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284"/>
      <c r="J243" s="284"/>
      <c r="K243" s="284"/>
      <c r="L243" s="284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284"/>
      <c r="J244" s="284"/>
      <c r="K244" s="284"/>
      <c r="L244" s="284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279">
        <f>I246</f>
        <v>0</v>
      </c>
      <c r="J245" s="282">
        <f>J246</f>
        <v>0</v>
      </c>
      <c r="K245" s="283">
        <f>K246</f>
        <v>0</v>
      </c>
      <c r="L245" s="283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275">
        <f>I247+I248</f>
        <v>0</v>
      </c>
      <c r="J246" s="275">
        <f>J247+J248</f>
        <v>0</v>
      </c>
      <c r="K246" s="275">
        <f>K247+K248</f>
        <v>0</v>
      </c>
      <c r="L246" s="275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284"/>
      <c r="J247" s="284"/>
      <c r="K247" s="284"/>
      <c r="L247" s="284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285"/>
      <c r="J248" s="290"/>
      <c r="K248" s="285"/>
      <c r="L248" s="28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275">
        <f>I250</f>
        <v>0</v>
      </c>
      <c r="J249" s="281">
        <f>J250</f>
        <v>0</v>
      </c>
      <c r="K249" s="275">
        <f>K250</f>
        <v>0</v>
      </c>
      <c r="L249" s="281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279">
        <f>SUM(I251:I252)</f>
        <v>0</v>
      </c>
      <c r="J250" s="282">
        <f>SUM(J251:J252)</f>
        <v>0</v>
      </c>
      <c r="K250" s="283">
        <f>SUM(K251:K252)</f>
        <v>0</v>
      </c>
      <c r="L250" s="283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284"/>
      <c r="J251" s="284"/>
      <c r="K251" s="284"/>
      <c r="L251" s="284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284"/>
      <c r="J252" s="284"/>
      <c r="K252" s="284"/>
      <c r="L252" s="284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275">
        <f>I254</f>
        <v>0</v>
      </c>
      <c r="J253" s="280">
        <f t="shared" ref="J253:L254" si="39">J254</f>
        <v>0</v>
      </c>
      <c r="K253" s="281">
        <f t="shared" si="39"/>
        <v>0</v>
      </c>
      <c r="L253" s="281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281">
        <f>I255</f>
        <v>0</v>
      </c>
      <c r="J254" s="280">
        <f t="shared" si="39"/>
        <v>0</v>
      </c>
      <c r="K254" s="281">
        <f t="shared" si="39"/>
        <v>0</v>
      </c>
      <c r="L254" s="281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285"/>
      <c r="J255" s="285"/>
      <c r="K255" s="285"/>
      <c r="L255" s="28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275">
        <f>I257</f>
        <v>0</v>
      </c>
      <c r="J256" s="280">
        <f t="shared" ref="J256:L257" si="40">J257</f>
        <v>0</v>
      </c>
      <c r="K256" s="281">
        <f t="shared" si="40"/>
        <v>0</v>
      </c>
      <c r="L256" s="281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275">
        <f>I258</f>
        <v>0</v>
      </c>
      <c r="J257" s="280">
        <f t="shared" si="40"/>
        <v>0</v>
      </c>
      <c r="K257" s="281">
        <f t="shared" si="40"/>
        <v>0</v>
      </c>
      <c r="L257" s="281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285"/>
      <c r="J258" s="285"/>
      <c r="K258" s="285"/>
      <c r="L258" s="28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275">
        <f>I260</f>
        <v>0</v>
      </c>
      <c r="J259" s="280">
        <f>J260</f>
        <v>0</v>
      </c>
      <c r="K259" s="281">
        <f>K260</f>
        <v>0</v>
      </c>
      <c r="L259" s="281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275">
        <f>I261+I262</f>
        <v>0</v>
      </c>
      <c r="J260" s="275">
        <f>J261+J262</f>
        <v>0</v>
      </c>
      <c r="K260" s="275">
        <f>K261+K262</f>
        <v>0</v>
      </c>
      <c r="L260" s="275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291"/>
      <c r="J261" s="284"/>
      <c r="K261" s="284"/>
      <c r="L261" s="284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284"/>
      <c r="J262" s="284"/>
      <c r="K262" s="284"/>
      <c r="L262" s="284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275">
        <f>SUM(I264+I273+I277+I281+I285+I288+I291)</f>
        <v>0</v>
      </c>
      <c r="J263" s="280">
        <f>SUM(J264+J273+J277+J281+J285+J288+J291)</f>
        <v>0</v>
      </c>
      <c r="K263" s="281">
        <f>SUM(K264+K273+K277+K281+K285+K288+K291)</f>
        <v>0</v>
      </c>
      <c r="L263" s="281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275">
        <f>I265</f>
        <v>0</v>
      </c>
      <c r="J264" s="275">
        <f>J265</f>
        <v>0</v>
      </c>
      <c r="K264" s="275">
        <f>K265</f>
        <v>0</v>
      </c>
      <c r="L264" s="275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275">
        <f>SUM(I266)</f>
        <v>0</v>
      </c>
      <c r="J265" s="275">
        <f t="shared" ref="J265:L265" si="41">SUM(J266)</f>
        <v>0</v>
      </c>
      <c r="K265" s="275">
        <f t="shared" si="41"/>
        <v>0</v>
      </c>
      <c r="L265" s="275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284"/>
      <c r="J266" s="284"/>
      <c r="K266" s="284"/>
      <c r="L266" s="284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275">
        <f>SUM(I268:I269)</f>
        <v>0</v>
      </c>
      <c r="J267" s="275">
        <f t="shared" ref="J267:K267" si="42">SUM(J268:J269)</f>
        <v>0</v>
      </c>
      <c r="K267" s="275">
        <f t="shared" si="42"/>
        <v>0</v>
      </c>
      <c r="L267" s="275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284"/>
      <c r="J268" s="291"/>
      <c r="K268" s="284"/>
      <c r="L268" s="284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284"/>
      <c r="J269" s="291"/>
      <c r="K269" s="284"/>
      <c r="L269" s="284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275">
        <f>SUM(I271:I272)</f>
        <v>0</v>
      </c>
      <c r="J270" s="275">
        <f t="shared" ref="J270:K270" si="43">SUM(J271:J272)</f>
        <v>0</v>
      </c>
      <c r="K270" s="275">
        <f t="shared" si="43"/>
        <v>0</v>
      </c>
      <c r="L270" s="275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284"/>
      <c r="J271" s="291"/>
      <c r="K271" s="284"/>
      <c r="L271" s="284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284"/>
      <c r="J272" s="291"/>
      <c r="K272" s="284"/>
      <c r="L272" s="284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275">
        <f>I274</f>
        <v>0</v>
      </c>
      <c r="J273" s="281">
        <f>J274</f>
        <v>0</v>
      </c>
      <c r="K273" s="275">
        <f>K274</f>
        <v>0</v>
      </c>
      <c r="L273" s="281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279">
        <f>SUM(I275:I276)</f>
        <v>0</v>
      </c>
      <c r="J274" s="282">
        <f>SUM(J275:J276)</f>
        <v>0</v>
      </c>
      <c r="K274" s="283">
        <f>SUM(K275:K276)</f>
        <v>0</v>
      </c>
      <c r="L274" s="283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284"/>
      <c r="J275" s="284"/>
      <c r="K275" s="284"/>
      <c r="L275" s="284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284"/>
      <c r="J276" s="284"/>
      <c r="K276" s="284"/>
      <c r="L276" s="284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275">
        <f>I278</f>
        <v>0</v>
      </c>
      <c r="J277" s="280">
        <f>J278</f>
        <v>0</v>
      </c>
      <c r="K277" s="281">
        <f>K278</f>
        <v>0</v>
      </c>
      <c r="L277" s="281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275">
        <f>I279+I280</f>
        <v>0</v>
      </c>
      <c r="J278" s="275">
        <f>J279+J280</f>
        <v>0</v>
      </c>
      <c r="K278" s="275">
        <f>K279+K280</f>
        <v>0</v>
      </c>
      <c r="L278" s="275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284"/>
      <c r="J279" s="284"/>
      <c r="K279" s="284"/>
      <c r="L279" s="284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284"/>
      <c r="J280" s="284"/>
      <c r="K280" s="284"/>
      <c r="L280" s="284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275">
        <f>I282</f>
        <v>0</v>
      </c>
      <c r="J281" s="280">
        <f>J282</f>
        <v>0</v>
      </c>
      <c r="K281" s="281">
        <f>K282</f>
        <v>0</v>
      </c>
      <c r="L281" s="281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275">
        <f>SUM(I283:I284)</f>
        <v>0</v>
      </c>
      <c r="J282" s="280">
        <f>SUM(J283:J284)</f>
        <v>0</v>
      </c>
      <c r="K282" s="281">
        <f>SUM(K283:K284)</f>
        <v>0</v>
      </c>
      <c r="L282" s="281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284"/>
      <c r="J283" s="284"/>
      <c r="K283" s="284"/>
      <c r="L283" s="284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284"/>
      <c r="J284" s="284"/>
      <c r="K284" s="284"/>
      <c r="L284" s="284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275">
        <f>I286</f>
        <v>0</v>
      </c>
      <c r="J285" s="280">
        <f t="shared" ref="J285:L286" si="44">J286</f>
        <v>0</v>
      </c>
      <c r="K285" s="281">
        <f t="shared" si="44"/>
        <v>0</v>
      </c>
      <c r="L285" s="281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275">
        <f>I287</f>
        <v>0</v>
      </c>
      <c r="J286" s="280">
        <f t="shared" si="44"/>
        <v>0</v>
      </c>
      <c r="K286" s="281">
        <f t="shared" si="44"/>
        <v>0</v>
      </c>
      <c r="L286" s="281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284"/>
      <c r="J287" s="284"/>
      <c r="K287" s="284"/>
      <c r="L287" s="284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275">
        <f>I289</f>
        <v>0</v>
      </c>
      <c r="J288" s="292">
        <f t="shared" ref="J288:L289" si="45">J289</f>
        <v>0</v>
      </c>
      <c r="K288" s="281">
        <f t="shared" si="45"/>
        <v>0</v>
      </c>
      <c r="L288" s="281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275">
        <f>I290</f>
        <v>0</v>
      </c>
      <c r="J289" s="292">
        <f t="shared" si="45"/>
        <v>0</v>
      </c>
      <c r="K289" s="281">
        <f t="shared" si="45"/>
        <v>0</v>
      </c>
      <c r="L289" s="281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284"/>
      <c r="J290" s="284"/>
      <c r="K290" s="284"/>
      <c r="L290" s="284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275">
        <f>I292</f>
        <v>0</v>
      </c>
      <c r="J291" s="292">
        <f>J292</f>
        <v>0</v>
      </c>
      <c r="K291" s="281">
        <f>K292</f>
        <v>0</v>
      </c>
      <c r="L291" s="281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275">
        <f>I293+I294</f>
        <v>0</v>
      </c>
      <c r="J292" s="275">
        <f>J293+J294</f>
        <v>0</v>
      </c>
      <c r="K292" s="275">
        <f>K293+K294</f>
        <v>0</v>
      </c>
      <c r="L292" s="275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284"/>
      <c r="J293" s="284"/>
      <c r="K293" s="284"/>
      <c r="L293" s="284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284"/>
      <c r="J294" s="284"/>
      <c r="K294" s="284"/>
      <c r="L294" s="284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275">
        <f>SUM(I296+I328)</f>
        <v>0</v>
      </c>
      <c r="J295" s="292">
        <f>SUM(J296+J328)</f>
        <v>0</v>
      </c>
      <c r="K295" s="281">
        <f>SUM(K296+K328)</f>
        <v>0</v>
      </c>
      <c r="L295" s="281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275">
        <f>SUM(I297+I306+I310+I314+I318+I321+I324)</f>
        <v>0</v>
      </c>
      <c r="J296" s="292">
        <f>SUM(J297+J306+J310+J314+J318+J321+J324)</f>
        <v>0</v>
      </c>
      <c r="K296" s="281">
        <f>SUM(K297+K306+K310+K314+K318+K321+K324)</f>
        <v>0</v>
      </c>
      <c r="L296" s="281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275">
        <f>SUM(I298+I300+I303)</f>
        <v>0</v>
      </c>
      <c r="J297" s="275">
        <f>SUM(J298+J300+J303)</f>
        <v>0</v>
      </c>
      <c r="K297" s="275">
        <f t="shared" ref="K297:L297" si="46">SUM(K298+K300+K303)</f>
        <v>0</v>
      </c>
      <c r="L297" s="275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275">
        <f>SUM(I299:I299)</f>
        <v>0</v>
      </c>
      <c r="J298" s="292">
        <f>SUM(J299:J299)</f>
        <v>0</v>
      </c>
      <c r="K298" s="281">
        <f>SUM(K299:K299)</f>
        <v>0</v>
      </c>
      <c r="L298" s="281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284"/>
      <c r="J299" s="284"/>
      <c r="K299" s="284"/>
      <c r="L299" s="284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275">
        <f>SUM(I301:I302)</f>
        <v>0</v>
      </c>
      <c r="J300" s="275">
        <f>SUM(J301:J302)</f>
        <v>0</v>
      </c>
      <c r="K300" s="275">
        <f t="shared" ref="K300:L300" si="47">SUM(K301:K302)</f>
        <v>0</v>
      </c>
      <c r="L300" s="275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284"/>
      <c r="J301" s="284"/>
      <c r="K301" s="284"/>
      <c r="L301" s="284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284"/>
      <c r="J302" s="284"/>
      <c r="K302" s="284"/>
      <c r="L302" s="284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275">
        <f>SUM(I304:I305)</f>
        <v>0</v>
      </c>
      <c r="J303" s="275">
        <f>SUM(J304:J305)</f>
        <v>0</v>
      </c>
      <c r="K303" s="275">
        <f t="shared" ref="K303:L303" si="48">SUM(K304:K305)</f>
        <v>0</v>
      </c>
      <c r="L303" s="275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284"/>
      <c r="J304" s="284"/>
      <c r="K304" s="284"/>
      <c r="L304" s="284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284"/>
      <c r="J305" s="284"/>
      <c r="K305" s="284"/>
      <c r="L305" s="284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275">
        <f>I307</f>
        <v>0</v>
      </c>
      <c r="J306" s="292">
        <f>J307</f>
        <v>0</v>
      </c>
      <c r="K306" s="281">
        <f>K307</f>
        <v>0</v>
      </c>
      <c r="L306" s="281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279">
        <f>SUM(I308:I309)</f>
        <v>0</v>
      </c>
      <c r="J307" s="293">
        <f>SUM(J308:J309)</f>
        <v>0</v>
      </c>
      <c r="K307" s="283">
        <f>SUM(K308:K309)</f>
        <v>0</v>
      </c>
      <c r="L307" s="283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284"/>
      <c r="J308" s="284"/>
      <c r="K308" s="284"/>
      <c r="L308" s="284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284"/>
      <c r="J309" s="284"/>
      <c r="K309" s="284"/>
      <c r="L309" s="284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275">
        <f>I311</f>
        <v>0</v>
      </c>
      <c r="J310" s="292">
        <f>J311</f>
        <v>0</v>
      </c>
      <c r="K310" s="281">
        <f>K311</f>
        <v>0</v>
      </c>
      <c r="L310" s="281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281">
        <f>I312+I313</f>
        <v>0</v>
      </c>
      <c r="J311" s="281">
        <f>J312+J313</f>
        <v>0</v>
      </c>
      <c r="K311" s="281">
        <f>K312+K313</f>
        <v>0</v>
      </c>
      <c r="L311" s="281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285"/>
      <c r="J312" s="285"/>
      <c r="K312" s="285"/>
      <c r="L312" s="294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284"/>
      <c r="J313" s="284"/>
      <c r="K313" s="284"/>
      <c r="L313" s="284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275">
        <f>I315</f>
        <v>0</v>
      </c>
      <c r="J314" s="292">
        <f>J315</f>
        <v>0</v>
      </c>
      <c r="K314" s="281">
        <f>K315</f>
        <v>0</v>
      </c>
      <c r="L314" s="281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275">
        <f>SUM(I316:I317)</f>
        <v>0</v>
      </c>
      <c r="J315" s="275">
        <f>SUM(J316:J317)</f>
        <v>0</v>
      </c>
      <c r="K315" s="275">
        <f>SUM(K316:K317)</f>
        <v>0</v>
      </c>
      <c r="L315" s="275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291"/>
      <c r="J316" s="284"/>
      <c r="K316" s="284"/>
      <c r="L316" s="291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284"/>
      <c r="J317" s="285"/>
      <c r="K317" s="285"/>
      <c r="L317" s="294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283">
        <f>I319</f>
        <v>0</v>
      </c>
      <c r="J318" s="292">
        <f t="shared" ref="J318:L319" si="49">J319</f>
        <v>0</v>
      </c>
      <c r="K318" s="281">
        <f t="shared" si="49"/>
        <v>0</v>
      </c>
      <c r="L318" s="281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281">
        <f>I320</f>
        <v>0</v>
      </c>
      <c r="J319" s="293">
        <f t="shared" si="49"/>
        <v>0</v>
      </c>
      <c r="K319" s="283">
        <f t="shared" si="49"/>
        <v>0</v>
      </c>
      <c r="L319" s="283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284"/>
      <c r="J320" s="285"/>
      <c r="K320" s="285"/>
      <c r="L320" s="294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281">
        <f>I322</f>
        <v>0</v>
      </c>
      <c r="J321" s="292">
        <f t="shared" ref="J321:L322" si="50">J322</f>
        <v>0</v>
      </c>
      <c r="K321" s="281">
        <f t="shared" si="50"/>
        <v>0</v>
      </c>
      <c r="L321" s="281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275">
        <f>I323</f>
        <v>0</v>
      </c>
      <c r="J322" s="292">
        <f t="shared" si="50"/>
        <v>0</v>
      </c>
      <c r="K322" s="281">
        <f t="shared" si="50"/>
        <v>0</v>
      </c>
      <c r="L322" s="281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285"/>
      <c r="J323" s="285"/>
      <c r="K323" s="285"/>
      <c r="L323" s="294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275">
        <f>I325</f>
        <v>0</v>
      </c>
      <c r="J324" s="292">
        <f>J325</f>
        <v>0</v>
      </c>
      <c r="K324" s="281">
        <f>K325</f>
        <v>0</v>
      </c>
      <c r="L324" s="281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275">
        <f>I326+I327</f>
        <v>0</v>
      </c>
      <c r="J325" s="275">
        <f>J326+J327</f>
        <v>0</v>
      </c>
      <c r="K325" s="275">
        <f>K326+K327</f>
        <v>0</v>
      </c>
      <c r="L325" s="275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285"/>
      <c r="J326" s="285"/>
      <c r="K326" s="285"/>
      <c r="L326" s="294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284"/>
      <c r="J327" s="284"/>
      <c r="K327" s="284"/>
      <c r="L327" s="284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275">
        <f>SUM(I329+I338+I342+I346+I350+I353+I356)</f>
        <v>0</v>
      </c>
      <c r="J328" s="292">
        <f>SUM(J329+J338+J342+J346+J350+J353+J356)</f>
        <v>0</v>
      </c>
      <c r="K328" s="281">
        <f>SUM(K329+K338+K342+K346+K350+K353+K356)</f>
        <v>0</v>
      </c>
      <c r="L328" s="281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275">
        <f>I330</f>
        <v>0</v>
      </c>
      <c r="J329" s="292">
        <f>J330</f>
        <v>0</v>
      </c>
      <c r="K329" s="281">
        <f>K330</f>
        <v>0</v>
      </c>
      <c r="L329" s="281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275">
        <f>SUM(I331:I331)</f>
        <v>0</v>
      </c>
      <c r="J330" s="275">
        <f t="shared" ref="J330:L330" si="52">SUM(J331:J331)</f>
        <v>0</v>
      </c>
      <c r="K330" s="275">
        <f t="shared" si="52"/>
        <v>0</v>
      </c>
      <c r="L330" s="275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285"/>
      <c r="J331" s="285"/>
      <c r="K331" s="285"/>
      <c r="L331" s="294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275">
        <f>SUM(I333:I334)</f>
        <v>0</v>
      </c>
      <c r="J332" s="275">
        <f t="shared" ref="J332:L332" si="53">SUM(J333:J334)</f>
        <v>0</v>
      </c>
      <c r="K332" s="275">
        <f t="shared" si="53"/>
        <v>0</v>
      </c>
      <c r="L332" s="275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285"/>
      <c r="J333" s="285"/>
      <c r="K333" s="285"/>
      <c r="L333" s="294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284"/>
      <c r="J334" s="284"/>
      <c r="K334" s="284"/>
      <c r="L334" s="284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275">
        <f>SUM(I336:I337)</f>
        <v>0</v>
      </c>
      <c r="J335" s="275">
        <f t="shared" ref="J335:L335" si="54">SUM(J336:J337)</f>
        <v>0</v>
      </c>
      <c r="K335" s="275">
        <f t="shared" si="54"/>
        <v>0</v>
      </c>
      <c r="L335" s="275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284"/>
      <c r="J336" s="284"/>
      <c r="K336" s="284"/>
      <c r="L336" s="284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295"/>
      <c r="J337" s="296"/>
      <c r="K337" s="295"/>
      <c r="L337" s="295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286">
        <f>I339</f>
        <v>0</v>
      </c>
      <c r="J338" s="297">
        <f>J339</f>
        <v>0</v>
      </c>
      <c r="K338" s="288">
        <f>K339</f>
        <v>0</v>
      </c>
      <c r="L338" s="288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275">
        <f>SUM(I340:I341)</f>
        <v>0</v>
      </c>
      <c r="J339" s="280">
        <f>SUM(J340:J341)</f>
        <v>0</v>
      </c>
      <c r="K339" s="281">
        <f>SUM(K340:K341)</f>
        <v>0</v>
      </c>
      <c r="L339" s="281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284"/>
      <c r="J340" s="284"/>
      <c r="K340" s="284"/>
      <c r="L340" s="284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284"/>
      <c r="J341" s="284"/>
      <c r="K341" s="284"/>
      <c r="L341" s="284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275">
        <f>I343</f>
        <v>0</v>
      </c>
      <c r="J342" s="280">
        <f>J343</f>
        <v>0</v>
      </c>
      <c r="K342" s="281">
        <f>K343</f>
        <v>0</v>
      </c>
      <c r="L342" s="281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275">
        <f>I344+I345</f>
        <v>0</v>
      </c>
      <c r="J343" s="275">
        <f>J344+J345</f>
        <v>0</v>
      </c>
      <c r="K343" s="275">
        <f>K344+K345</f>
        <v>0</v>
      </c>
      <c r="L343" s="275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285"/>
      <c r="J344" s="285"/>
      <c r="K344" s="285"/>
      <c r="L344" s="294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284"/>
      <c r="J345" s="284"/>
      <c r="K345" s="284"/>
      <c r="L345" s="284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275">
        <f>I347</f>
        <v>0</v>
      </c>
      <c r="J346" s="280">
        <f>J347</f>
        <v>0</v>
      </c>
      <c r="K346" s="281">
        <f>K347</f>
        <v>0</v>
      </c>
      <c r="L346" s="281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279">
        <f>SUM(I348:I349)</f>
        <v>0</v>
      </c>
      <c r="J347" s="282">
        <f>SUM(J348:J349)</f>
        <v>0</v>
      </c>
      <c r="K347" s="283">
        <f>SUM(K348:K349)</f>
        <v>0</v>
      </c>
      <c r="L347" s="283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284"/>
      <c r="J348" s="284"/>
      <c r="K348" s="284"/>
      <c r="L348" s="284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284"/>
      <c r="J349" s="284"/>
      <c r="K349" s="284"/>
      <c r="L349" s="284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275">
        <f>I351</f>
        <v>0</v>
      </c>
      <c r="J350" s="280">
        <f t="shared" ref="J350:L351" si="55">J351</f>
        <v>0</v>
      </c>
      <c r="K350" s="281">
        <f t="shared" si="55"/>
        <v>0</v>
      </c>
      <c r="L350" s="281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279">
        <f>I352</f>
        <v>0</v>
      </c>
      <c r="J351" s="282">
        <f t="shared" si="55"/>
        <v>0</v>
      </c>
      <c r="K351" s="283">
        <f t="shared" si="55"/>
        <v>0</v>
      </c>
      <c r="L351" s="283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285"/>
      <c r="J352" s="285"/>
      <c r="K352" s="285"/>
      <c r="L352" s="294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275">
        <f>I354</f>
        <v>0</v>
      </c>
      <c r="J353" s="280">
        <f t="shared" ref="I353:L354" si="56">J354</f>
        <v>0</v>
      </c>
      <c r="K353" s="281">
        <f t="shared" si="56"/>
        <v>0</v>
      </c>
      <c r="L353" s="281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275">
        <f t="shared" si="56"/>
        <v>0</v>
      </c>
      <c r="J354" s="280">
        <f t="shared" si="56"/>
        <v>0</v>
      </c>
      <c r="K354" s="281">
        <f t="shared" si="56"/>
        <v>0</v>
      </c>
      <c r="L354" s="281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285"/>
      <c r="J355" s="285"/>
      <c r="K355" s="285"/>
      <c r="L355" s="294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275">
        <f>I357</f>
        <v>0</v>
      </c>
      <c r="J356" s="280">
        <f t="shared" ref="J356:L356" si="57">J357</f>
        <v>0</v>
      </c>
      <c r="K356" s="281">
        <f t="shared" si="57"/>
        <v>0</v>
      </c>
      <c r="L356" s="281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275">
        <f>SUM(I358:I359)</f>
        <v>0</v>
      </c>
      <c r="J357" s="275">
        <f t="shared" ref="J357:L357" si="58">SUM(J358:J359)</f>
        <v>0</v>
      </c>
      <c r="K357" s="275">
        <f t="shared" si="58"/>
        <v>0</v>
      </c>
      <c r="L357" s="275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285"/>
      <c r="J358" s="285"/>
      <c r="K358" s="285"/>
      <c r="L358" s="294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284"/>
      <c r="J359" s="284"/>
      <c r="K359" s="284"/>
      <c r="L359" s="284"/>
      <c r="M359" s="6"/>
      <c r="N359" s="6"/>
      <c r="O359" s="6"/>
      <c r="P359" s="6"/>
      <c r="Q359" s="6"/>
    </row>
    <row r="360" spans="1:17" ht="18.75" customHeight="1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12600</v>
      </c>
      <c r="J360" s="274">
        <f>SUM(J30+J176)</f>
        <v>3200</v>
      </c>
      <c r="K360" s="274">
        <f>SUM(K30+K176)</f>
        <v>1841.5</v>
      </c>
      <c r="L360" s="274">
        <f>SUM(L30+L176)</f>
        <v>1841.5</v>
      </c>
      <c r="M360" s="6"/>
      <c r="N360" s="6"/>
      <c r="O360" s="6"/>
      <c r="P360" s="6"/>
      <c r="Q360" s="6"/>
    </row>
    <row r="361" spans="1:17" s="126" customFormat="1" ht="18.75" customHeight="1">
      <c r="A361" s="125"/>
      <c r="B361" s="125"/>
      <c r="C361" s="125"/>
      <c r="D361" s="370"/>
      <c r="E361" s="370"/>
      <c r="F361" s="371"/>
      <c r="G361" s="372"/>
      <c r="H361" s="373"/>
      <c r="I361" s="374"/>
      <c r="J361" s="375"/>
      <c r="K361" s="374"/>
      <c r="L361" s="374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84"/>
      <c r="F362" s="384"/>
      <c r="G362" s="384" t="s">
        <v>296</v>
      </c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232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9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188"/>
      <c r="C366" s="188"/>
      <c r="D366" s="441" t="s">
        <v>242</v>
      </c>
      <c r="E366" s="442"/>
      <c r="F366" s="442"/>
      <c r="G366" s="442"/>
      <c r="H366" s="141"/>
      <c r="I366" s="233" t="s">
        <v>194</v>
      </c>
      <c r="J366" s="188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27:K28"/>
    <mergeCell ref="L27:L28"/>
    <mergeCell ref="K363:L363"/>
    <mergeCell ref="K366:L366"/>
    <mergeCell ref="D366:G366"/>
    <mergeCell ref="K362:L362"/>
    <mergeCell ref="K365:L365"/>
    <mergeCell ref="A29:F29"/>
    <mergeCell ref="A27:F28"/>
    <mergeCell ref="G27:G28"/>
    <mergeCell ref="H27:H28"/>
    <mergeCell ref="I27:J27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C22:I22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4"/>
  <sheetViews>
    <sheetView topLeftCell="A38" workbookViewId="0">
      <selection activeCell="R54" sqref="R54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.5703125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68" t="s">
        <v>266</v>
      </c>
      <c r="D22" s="469"/>
      <c r="E22" s="469"/>
      <c r="F22" s="469"/>
      <c r="G22" s="469"/>
      <c r="H22" s="469"/>
      <c r="I22" s="469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70" t="s">
        <v>270</v>
      </c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325400</v>
      </c>
      <c r="J30" s="144">
        <f>SUM(J31+J42+J61+J82+J89+J109+J131+J150+J160)</f>
        <v>65800</v>
      </c>
      <c r="K30" s="143">
        <f>SUM(K31+K42+K61+K82+K89+K109+K131+K150+K160)</f>
        <v>62429.649999999994</v>
      </c>
      <c r="L30" s="144">
        <f>SUM(L31+L42+L61+L82+L89+L109+L131+L150+L160)</f>
        <v>62417.889999999992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318000</v>
      </c>
      <c r="J31" s="144">
        <f>SUM(J32+J38)</f>
        <v>63800</v>
      </c>
      <c r="K31" s="145">
        <f>SUM(K32+K38)</f>
        <v>61806.28</v>
      </c>
      <c r="L31" s="146">
        <f>SUM(L32+L38)</f>
        <v>61794.52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313200</v>
      </c>
      <c r="J32" s="148">
        <f t="shared" ref="J32:L34" si="0">SUM(J33)</f>
        <v>62900</v>
      </c>
      <c r="K32" s="147">
        <f t="shared" si="0"/>
        <v>60906.28</v>
      </c>
      <c r="L32" s="148">
        <f t="shared" si="0"/>
        <v>60882.46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313200</v>
      </c>
      <c r="J33" s="144">
        <f t="shared" si="0"/>
        <v>62900</v>
      </c>
      <c r="K33" s="144">
        <f t="shared" si="0"/>
        <v>60906.28</v>
      </c>
      <c r="L33" s="144">
        <f t="shared" si="0"/>
        <v>60882.46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313200</v>
      </c>
      <c r="J34" s="147">
        <f t="shared" si="0"/>
        <v>62900</v>
      </c>
      <c r="K34" s="147">
        <f t="shared" si="0"/>
        <v>60906.28</v>
      </c>
      <c r="L34" s="147">
        <f t="shared" si="0"/>
        <v>60882.46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>
        <v>313200</v>
      </c>
      <c r="J35" s="142">
        <v>62900</v>
      </c>
      <c r="K35" s="142">
        <v>60906.28</v>
      </c>
      <c r="L35" s="142">
        <v>60882.46</v>
      </c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4800</v>
      </c>
      <c r="J38" s="148">
        <f t="shared" ref="J38:L39" si="2">J39</f>
        <v>900</v>
      </c>
      <c r="K38" s="147">
        <f t="shared" si="2"/>
        <v>900</v>
      </c>
      <c r="L38" s="148">
        <f t="shared" si="2"/>
        <v>912.06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4800</v>
      </c>
      <c r="J39" s="148">
        <f t="shared" si="2"/>
        <v>900</v>
      </c>
      <c r="K39" s="148">
        <f t="shared" si="2"/>
        <v>900</v>
      </c>
      <c r="L39" s="148">
        <f t="shared" si="2"/>
        <v>912.06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4800</v>
      </c>
      <c r="J40" s="148">
        <f>J41</f>
        <v>900</v>
      </c>
      <c r="K40" s="148">
        <f>K41</f>
        <v>900</v>
      </c>
      <c r="L40" s="148">
        <f>L41</f>
        <v>912.06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>
        <v>4800</v>
      </c>
      <c r="J41" s="142">
        <v>900</v>
      </c>
      <c r="K41" s="142">
        <v>900</v>
      </c>
      <c r="L41" s="142">
        <v>912.06</v>
      </c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5900</v>
      </c>
      <c r="J42" s="187">
        <f t="shared" ref="J42:L44" si="3">J43</f>
        <v>1200</v>
      </c>
      <c r="K42" s="150">
        <f t="shared" si="3"/>
        <v>124.45</v>
      </c>
      <c r="L42" s="150">
        <f t="shared" si="3"/>
        <v>124.45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5900</v>
      </c>
      <c r="J43" s="147">
        <f t="shared" si="3"/>
        <v>1200</v>
      </c>
      <c r="K43" s="148">
        <f t="shared" si="3"/>
        <v>124.45</v>
      </c>
      <c r="L43" s="147">
        <f t="shared" si="3"/>
        <v>124.45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5900</v>
      </c>
      <c r="J44" s="147">
        <f t="shared" si="3"/>
        <v>1200</v>
      </c>
      <c r="K44" s="151">
        <f t="shared" si="3"/>
        <v>124.45</v>
      </c>
      <c r="L44" s="151">
        <f t="shared" si="3"/>
        <v>124.45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5900</v>
      </c>
      <c r="J45" s="159">
        <f>SUM(J46:J60)</f>
        <v>1200</v>
      </c>
      <c r="K45" s="152">
        <f>SUM(K46:K60)</f>
        <v>124.45</v>
      </c>
      <c r="L45" s="152">
        <f>SUM(L46:L60)</f>
        <v>124.45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/>
      <c r="J46" s="142"/>
      <c r="K46" s="142"/>
      <c r="L46" s="142"/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/>
      <c r="J47" s="142"/>
      <c r="K47" s="142"/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/>
      <c r="J48" s="142"/>
      <c r="K48" s="142"/>
      <c r="L48" s="142"/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>
        <v>400</v>
      </c>
      <c r="J49" s="142">
        <v>100</v>
      </c>
      <c r="K49" s="142">
        <v>0</v>
      </c>
      <c r="L49" s="142">
        <v>0</v>
      </c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/>
      <c r="J50" s="142"/>
      <c r="K50" s="142"/>
      <c r="L50" s="142"/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/>
      <c r="J51" s="142"/>
      <c r="K51" s="142"/>
      <c r="L51" s="142"/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/>
      <c r="J54" s="142"/>
      <c r="K54" s="142"/>
      <c r="L54" s="142"/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>
        <v>1200</v>
      </c>
      <c r="J55" s="142">
        <v>300</v>
      </c>
      <c r="K55" s="142">
        <v>70</v>
      </c>
      <c r="L55" s="142">
        <v>70</v>
      </c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/>
      <c r="J57" s="142"/>
      <c r="K57" s="142"/>
      <c r="L57" s="142"/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>
        <v>2300</v>
      </c>
      <c r="J58" s="142">
        <v>400</v>
      </c>
      <c r="K58" s="142">
        <v>0</v>
      </c>
      <c r="L58" s="142">
        <v>0</v>
      </c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/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>
        <v>2000</v>
      </c>
      <c r="J60" s="142">
        <v>400</v>
      </c>
      <c r="K60" s="142">
        <v>54.45</v>
      </c>
      <c r="L60" s="142">
        <v>54.45</v>
      </c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1500</v>
      </c>
      <c r="J131" s="234">
        <f>SUM(J132+J137+J145)</f>
        <v>800</v>
      </c>
      <c r="K131" s="147">
        <f>SUM(K132+K137+K145)</f>
        <v>498.92</v>
      </c>
      <c r="L131" s="148">
        <f>SUM(L132+L137+L145)</f>
        <v>498.92</v>
      </c>
      <c r="M131" s="6"/>
      <c r="N131" s="6"/>
      <c r="O131" s="6"/>
      <c r="P131" s="6"/>
      <c r="Q131" s="6"/>
    </row>
    <row r="132" spans="1:17" hidden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0</v>
      </c>
      <c r="J137" s="237">
        <f t="shared" ref="J137:L138" si="19">J138</f>
        <v>0</v>
      </c>
      <c r="K137" s="156">
        <f t="shared" si="19"/>
        <v>0</v>
      </c>
      <c r="L137" s="151">
        <f t="shared" si="19"/>
        <v>0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0</v>
      </c>
      <c r="J138" s="234">
        <f t="shared" si="19"/>
        <v>0</v>
      </c>
      <c r="K138" s="147">
        <f t="shared" si="19"/>
        <v>0</v>
      </c>
      <c r="L138" s="148">
        <f t="shared" si="19"/>
        <v>0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0</v>
      </c>
      <c r="J139" s="234">
        <f>SUM(J140:J141)</f>
        <v>0</v>
      </c>
      <c r="K139" s="147">
        <f>SUM(K140:K141)</f>
        <v>0</v>
      </c>
      <c r="L139" s="148">
        <f>SUM(L140:L141)</f>
        <v>0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142"/>
      <c r="J141" s="142"/>
      <c r="K141" s="142"/>
      <c r="L141" s="142"/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1500</v>
      </c>
      <c r="J145" s="234">
        <f t="shared" ref="J145:L146" si="22">J146</f>
        <v>800</v>
      </c>
      <c r="K145" s="147">
        <f t="shared" si="22"/>
        <v>498.92</v>
      </c>
      <c r="L145" s="148">
        <f t="shared" si="22"/>
        <v>498.92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1500</v>
      </c>
      <c r="J146" s="239">
        <f t="shared" si="22"/>
        <v>800</v>
      </c>
      <c r="K146" s="152">
        <f t="shared" si="22"/>
        <v>498.92</v>
      </c>
      <c r="L146" s="159">
        <f t="shared" si="22"/>
        <v>498.92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1500</v>
      </c>
      <c r="J147" s="234">
        <f>SUM(J148:J149)</f>
        <v>800</v>
      </c>
      <c r="K147" s="147">
        <f>SUM(K148:K149)</f>
        <v>498.92</v>
      </c>
      <c r="L147" s="148">
        <f>SUM(L148:L149)</f>
        <v>498.92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>
        <v>1500</v>
      </c>
      <c r="J148" s="160">
        <v>800</v>
      </c>
      <c r="K148" s="160">
        <v>498.92</v>
      </c>
      <c r="L148" s="160">
        <v>498.92</v>
      </c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SUM(I189:I192)</f>
        <v>0</v>
      </c>
      <c r="J188" s="148">
        <f t="shared" ref="J188:L188" si="28">SUM(J189:J192)</f>
        <v>0</v>
      </c>
      <c r="K188" s="148">
        <f t="shared" si="28"/>
        <v>0</v>
      </c>
      <c r="L188" s="148">
        <f t="shared" si="28"/>
        <v>0</v>
      </c>
      <c r="M188" s="6"/>
      <c r="N188" s="6"/>
      <c r="O188" s="6"/>
      <c r="P188" s="6"/>
      <c r="Q188" s="6"/>
    </row>
    <row r="189" spans="1:17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9">J199</f>
        <v>0</v>
      </c>
      <c r="K198" s="147">
        <f t="shared" si="29"/>
        <v>0</v>
      </c>
      <c r="L198" s="148">
        <f t="shared" si="29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9"/>
        <v>0</v>
      </c>
      <c r="K199" s="147">
        <f t="shared" si="29"/>
        <v>0</v>
      </c>
      <c r="L199" s="147">
        <f t="shared" si="29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1.5" hidden="1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30">J202</f>
        <v>0</v>
      </c>
      <c r="K201" s="156">
        <f t="shared" si="30"/>
        <v>0</v>
      </c>
      <c r="L201" s="151">
        <f t="shared" si="30"/>
        <v>0</v>
      </c>
      <c r="M201" s="6"/>
      <c r="N201" s="6"/>
      <c r="O201" s="6"/>
      <c r="P201" s="6"/>
      <c r="Q201" s="6"/>
    </row>
    <row r="202" spans="1:17" ht="25.5" hidden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30"/>
        <v>0</v>
      </c>
      <c r="J202" s="234">
        <f t="shared" si="30"/>
        <v>0</v>
      </c>
      <c r="K202" s="147">
        <f t="shared" si="30"/>
        <v>0</v>
      </c>
      <c r="L202" s="148">
        <f t="shared" si="30"/>
        <v>0</v>
      </c>
      <c r="M202" s="6"/>
      <c r="N202" s="6"/>
      <c r="O202" s="6"/>
      <c r="P202" s="6"/>
      <c r="Q202" s="6"/>
    </row>
    <row r="203" spans="1:17" ht="25.5" hidden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38.25" hidden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25.5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20.25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0.75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25.5" hidden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31">J210</f>
        <v>0</v>
      </c>
      <c r="K209" s="155">
        <f t="shared" si="31"/>
        <v>0</v>
      </c>
      <c r="L209" s="153">
        <f t="shared" si="31"/>
        <v>0</v>
      </c>
      <c r="M209" s="6"/>
      <c r="N209" s="6"/>
      <c r="O209" s="6"/>
      <c r="P209" s="6"/>
      <c r="Q209" s="6"/>
    </row>
    <row r="210" spans="1:17" ht="25.5" hidden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31"/>
        <v>0</v>
      </c>
      <c r="J210" s="234">
        <f t="shared" si="31"/>
        <v>0</v>
      </c>
      <c r="K210" s="147">
        <f t="shared" si="31"/>
        <v>0</v>
      </c>
      <c r="L210" s="148">
        <f t="shared" si="31"/>
        <v>0</v>
      </c>
      <c r="M210" s="6"/>
      <c r="N210" s="6"/>
      <c r="O210" s="6"/>
      <c r="P210" s="6"/>
      <c r="Q210" s="6"/>
    </row>
    <row r="211" spans="1:17" ht="25.5" hidden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idden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32">SUM(M213:M218)</f>
        <v>0</v>
      </c>
      <c r="N212" s="124">
        <f t="shared" si="32"/>
        <v>0</v>
      </c>
      <c r="O212" s="124">
        <f t="shared" si="32"/>
        <v>0</v>
      </c>
      <c r="P212" s="124">
        <f t="shared" si="32"/>
        <v>0</v>
      </c>
      <c r="Q212" s="6"/>
    </row>
    <row r="213" spans="1:17" hidden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33">SUM(I214:I219)</f>
        <v>0</v>
      </c>
      <c r="J213" s="148">
        <f t="shared" si="33"/>
        <v>0</v>
      </c>
      <c r="K213" s="148">
        <f t="shared" si="33"/>
        <v>0</v>
      </c>
      <c r="L213" s="148">
        <f t="shared" si="33"/>
        <v>0</v>
      </c>
      <c r="M213" s="6"/>
      <c r="N213" s="6"/>
      <c r="O213" s="6"/>
      <c r="P213" s="6"/>
      <c r="Q213" s="6"/>
    </row>
    <row r="214" spans="1:17" hidden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25.5" hidden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idden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25.5" hidden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idden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idden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25.5" hidden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34">J221</f>
        <v>0</v>
      </c>
      <c r="K220" s="155">
        <f t="shared" si="34"/>
        <v>0</v>
      </c>
      <c r="L220" s="155">
        <f t="shared" si="34"/>
        <v>0</v>
      </c>
      <c r="M220" s="6"/>
      <c r="N220" s="6"/>
      <c r="O220" s="6"/>
      <c r="P220" s="6"/>
      <c r="Q220" s="6"/>
    </row>
    <row r="221" spans="1:17" ht="25.5" hidden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34"/>
        <v>0</v>
      </c>
      <c r="K221" s="152">
        <f t="shared" si="34"/>
        <v>0</v>
      </c>
      <c r="L221" s="152">
        <f t="shared" si="34"/>
        <v>0</v>
      </c>
      <c r="M221" s="6"/>
      <c r="N221" s="6"/>
      <c r="O221" s="6"/>
      <c r="P221" s="6"/>
      <c r="Q221" s="6"/>
    </row>
    <row r="222" spans="1:17" ht="25.5" hidden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34"/>
        <v>0</v>
      </c>
      <c r="K222" s="147">
        <f t="shared" si="34"/>
        <v>0</v>
      </c>
      <c r="L222" s="147">
        <f t="shared" si="34"/>
        <v>0</v>
      </c>
      <c r="M222" s="6"/>
      <c r="N222" s="6"/>
      <c r="O222" s="6"/>
      <c r="P222" s="6"/>
      <c r="Q222" s="6"/>
    </row>
    <row r="223" spans="1:17" ht="25.5" hidden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25.5" hidden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35">J225</f>
        <v>0</v>
      </c>
      <c r="K224" s="166">
        <f t="shared" si="35"/>
        <v>0</v>
      </c>
      <c r="L224" s="166">
        <f t="shared" si="35"/>
        <v>0</v>
      </c>
      <c r="M224" s="6"/>
      <c r="N224" s="6"/>
      <c r="O224" s="6"/>
      <c r="P224" s="6"/>
      <c r="Q224" s="6"/>
    </row>
    <row r="225" spans="1:17" ht="24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35"/>
        <v>0</v>
      </c>
      <c r="K225" s="166">
        <f t="shared" si="35"/>
        <v>0</v>
      </c>
      <c r="L225" s="166">
        <f t="shared" si="35"/>
        <v>0</v>
      </c>
      <c r="M225" s="6"/>
      <c r="N225" s="6"/>
      <c r="O225" s="6"/>
      <c r="P225" s="6"/>
      <c r="Q225" s="6"/>
    </row>
    <row r="226" spans="1:17" ht="21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idden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6.7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25.5" hidden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2.2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2.2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2.2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36">J233</f>
        <v>0</v>
      </c>
      <c r="K232" s="159">
        <f t="shared" si="36"/>
        <v>0</v>
      </c>
      <c r="L232" s="159">
        <f t="shared" si="36"/>
        <v>0</v>
      </c>
      <c r="M232" s="6"/>
      <c r="N232" s="6"/>
      <c r="O232" s="6"/>
      <c r="P232" s="6"/>
      <c r="Q232" s="6"/>
    </row>
    <row r="233" spans="1:17" ht="2.2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2.2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2.2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37">SUM(J236:J237)</f>
        <v>0</v>
      </c>
      <c r="K235" s="148">
        <f t="shared" si="37"/>
        <v>0</v>
      </c>
      <c r="L235" s="148">
        <f t="shared" si="37"/>
        <v>0</v>
      </c>
      <c r="M235" s="6"/>
      <c r="N235" s="6"/>
      <c r="O235" s="6"/>
      <c r="P235" s="6"/>
      <c r="Q235" s="6"/>
    </row>
    <row r="236" spans="1:17" ht="2.2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2.2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2.2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38">SUM(J239:J240)</f>
        <v>0</v>
      </c>
      <c r="K238" s="148">
        <f t="shared" si="38"/>
        <v>0</v>
      </c>
      <c r="L238" s="148">
        <f t="shared" si="38"/>
        <v>0</v>
      </c>
      <c r="M238" s="6"/>
      <c r="N238" s="6"/>
      <c r="O238" s="6"/>
      <c r="P238" s="6"/>
      <c r="Q238" s="6"/>
    </row>
    <row r="239" spans="1:17" ht="2.2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2.2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2.2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39">J242</f>
        <v>0</v>
      </c>
      <c r="K241" s="148">
        <f t="shared" si="39"/>
        <v>0</v>
      </c>
      <c r="L241" s="148">
        <f t="shared" si="39"/>
        <v>0</v>
      </c>
      <c r="M241" s="6"/>
      <c r="N241" s="6"/>
      <c r="O241" s="6"/>
      <c r="P241" s="6"/>
      <c r="Q241" s="6"/>
    </row>
    <row r="242" spans="1:17" ht="2.2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2.2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2.2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2.2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2.2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2.2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2.2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2.2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2.2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2.2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2.2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2.2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40">J254</f>
        <v>0</v>
      </c>
      <c r="K253" s="147">
        <f t="shared" si="40"/>
        <v>0</v>
      </c>
      <c r="L253" s="147">
        <f t="shared" si="40"/>
        <v>0</v>
      </c>
      <c r="M253" s="6"/>
      <c r="N253" s="6"/>
      <c r="O253" s="6"/>
      <c r="P253" s="6"/>
      <c r="Q253" s="6"/>
    </row>
    <row r="254" spans="1:17" ht="2.2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40"/>
        <v>0</v>
      </c>
      <c r="K254" s="147">
        <f t="shared" si="40"/>
        <v>0</v>
      </c>
      <c r="L254" s="147">
        <f t="shared" si="40"/>
        <v>0</v>
      </c>
      <c r="M254" s="6"/>
      <c r="N254" s="6"/>
      <c r="O254" s="6"/>
      <c r="P254" s="6"/>
      <c r="Q254" s="6"/>
    </row>
    <row r="255" spans="1:17" ht="2.2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2.2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41">J257</f>
        <v>0</v>
      </c>
      <c r="K256" s="147">
        <f t="shared" si="41"/>
        <v>0</v>
      </c>
      <c r="L256" s="147">
        <f t="shared" si="41"/>
        <v>0</v>
      </c>
      <c r="M256" s="6"/>
      <c r="N256" s="6"/>
      <c r="O256" s="6"/>
      <c r="P256" s="6"/>
      <c r="Q256" s="6"/>
    </row>
    <row r="257" spans="1:17" ht="2.2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41"/>
        <v>0</v>
      </c>
      <c r="K257" s="147">
        <f t="shared" si="41"/>
        <v>0</v>
      </c>
      <c r="L257" s="147">
        <f t="shared" si="41"/>
        <v>0</v>
      </c>
      <c r="M257" s="6"/>
      <c r="N257" s="6"/>
      <c r="O257" s="6"/>
      <c r="P257" s="6"/>
      <c r="Q257" s="6"/>
    </row>
    <row r="258" spans="1:17" ht="2.2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2.2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2.2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2.2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2.2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2.2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2.2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2.2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42">SUM(J266)</f>
        <v>0</v>
      </c>
      <c r="K265" s="148">
        <f t="shared" si="42"/>
        <v>0</v>
      </c>
      <c r="L265" s="148">
        <f t="shared" si="42"/>
        <v>0</v>
      </c>
      <c r="M265" s="6"/>
      <c r="N265" s="6"/>
      <c r="O265" s="6"/>
      <c r="P265" s="6"/>
      <c r="Q265" s="6"/>
    </row>
    <row r="266" spans="1:17" ht="2.2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2.2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43">SUM(J268:J269)</f>
        <v>0</v>
      </c>
      <c r="K267" s="148">
        <f t="shared" si="43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2.2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2.2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2.2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44">SUM(J271:J272)</f>
        <v>0</v>
      </c>
      <c r="K270" s="148">
        <f t="shared" si="44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2.2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2.2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2.2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2.2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2.2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2.2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2.2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2.2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2.2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2.2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2.2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2.2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2.2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2.2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2.2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45">J286</f>
        <v>0</v>
      </c>
      <c r="K285" s="147">
        <f t="shared" si="45"/>
        <v>0</v>
      </c>
      <c r="L285" s="147">
        <f t="shared" si="45"/>
        <v>0</v>
      </c>
      <c r="M285" s="6"/>
      <c r="N285" s="6"/>
      <c r="O285" s="6"/>
      <c r="P285" s="6"/>
      <c r="Q285" s="6"/>
    </row>
    <row r="286" spans="1:17" ht="2.2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45"/>
        <v>0</v>
      </c>
      <c r="K286" s="147">
        <f t="shared" si="45"/>
        <v>0</v>
      </c>
      <c r="L286" s="147">
        <f t="shared" si="45"/>
        <v>0</v>
      </c>
      <c r="M286" s="6"/>
      <c r="N286" s="6"/>
      <c r="O286" s="6"/>
      <c r="P286" s="6"/>
      <c r="Q286" s="6"/>
    </row>
    <row r="287" spans="1:17" ht="2.2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2.2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46">J289</f>
        <v>0</v>
      </c>
      <c r="K288" s="147">
        <f t="shared" si="46"/>
        <v>0</v>
      </c>
      <c r="L288" s="147">
        <f t="shared" si="46"/>
        <v>0</v>
      </c>
      <c r="M288" s="6"/>
      <c r="N288" s="6"/>
      <c r="O288" s="6"/>
      <c r="P288" s="6"/>
      <c r="Q288" s="6"/>
    </row>
    <row r="289" spans="1:17" ht="2.2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46"/>
        <v>0</v>
      </c>
      <c r="K289" s="147">
        <f t="shared" si="46"/>
        <v>0</v>
      </c>
      <c r="L289" s="147">
        <f t="shared" si="46"/>
        <v>0</v>
      </c>
      <c r="M289" s="6"/>
      <c r="N289" s="6"/>
      <c r="O289" s="6"/>
      <c r="P289" s="6"/>
      <c r="Q289" s="6"/>
    </row>
    <row r="290" spans="1:17" ht="2.2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2.2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2.2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2.2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2.2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2.2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2.2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2.2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7">SUM(K298+K300+K303)</f>
        <v>0</v>
      </c>
      <c r="L297" s="148">
        <f t="shared" si="47"/>
        <v>0</v>
      </c>
      <c r="M297" s="6"/>
      <c r="N297" s="6"/>
      <c r="O297" s="6"/>
      <c r="P297" s="6"/>
      <c r="Q297" s="6"/>
    </row>
    <row r="298" spans="1:17" ht="2.2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2.2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2.2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48">SUM(K301:K302)</f>
        <v>0</v>
      </c>
      <c r="L300" s="144">
        <f t="shared" si="48"/>
        <v>0</v>
      </c>
      <c r="M300" s="6"/>
      <c r="N300" s="6"/>
      <c r="O300" s="6"/>
      <c r="P300" s="6"/>
      <c r="Q300" s="6"/>
    </row>
    <row r="301" spans="1:17" ht="2.2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2.2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2.2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49">SUM(K304:K305)</f>
        <v>0</v>
      </c>
      <c r="L303" s="144">
        <f t="shared" si="49"/>
        <v>0</v>
      </c>
      <c r="M303" s="6"/>
      <c r="N303" s="6"/>
      <c r="O303" s="6"/>
      <c r="P303" s="6"/>
      <c r="Q303" s="6"/>
    </row>
    <row r="304" spans="1:17" ht="2.2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2.2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2.2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2.2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2.2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2.2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2.2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2.2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2.2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2.2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2.2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2.2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2.2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2.2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2.2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50">J319</f>
        <v>0</v>
      </c>
      <c r="K318" s="147">
        <f t="shared" si="50"/>
        <v>0</v>
      </c>
      <c r="L318" s="147">
        <f t="shared" si="50"/>
        <v>0</v>
      </c>
      <c r="M318" s="6"/>
      <c r="N318" s="6"/>
      <c r="O318" s="6"/>
      <c r="P318" s="6"/>
      <c r="Q318" s="6"/>
    </row>
    <row r="319" spans="1:17" ht="2.2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50"/>
        <v>0</v>
      </c>
      <c r="K319" s="155">
        <f t="shared" si="50"/>
        <v>0</v>
      </c>
      <c r="L319" s="155">
        <f t="shared" si="50"/>
        <v>0</v>
      </c>
      <c r="M319" s="6"/>
      <c r="N319" s="6"/>
      <c r="O319" s="6"/>
      <c r="P319" s="6"/>
      <c r="Q319" s="6"/>
    </row>
    <row r="320" spans="1:17" ht="2.2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2.2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51">J322</f>
        <v>0</v>
      </c>
      <c r="K321" s="147">
        <f t="shared" si="51"/>
        <v>0</v>
      </c>
      <c r="L321" s="147">
        <f t="shared" si="51"/>
        <v>0</v>
      </c>
      <c r="M321" s="6"/>
      <c r="N321" s="6"/>
      <c r="O321" s="6"/>
      <c r="P321" s="6"/>
      <c r="Q321" s="6"/>
    </row>
    <row r="322" spans="1:17" ht="2.2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51"/>
        <v>0</v>
      </c>
      <c r="K322" s="147">
        <f t="shared" si="51"/>
        <v>0</v>
      </c>
      <c r="L322" s="147">
        <f t="shared" si="51"/>
        <v>0</v>
      </c>
      <c r="M322" s="6"/>
      <c r="N322" s="6"/>
      <c r="O322" s="6"/>
      <c r="P322" s="6"/>
      <c r="Q322" s="6"/>
    </row>
    <row r="323" spans="1:17" ht="2.2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2.2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2.2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2.2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2.2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2.2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2.2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52">SUM(M330:M330)</f>
        <v>0</v>
      </c>
      <c r="N329" s="131">
        <f t="shared" si="52"/>
        <v>0</v>
      </c>
      <c r="O329" s="131">
        <f t="shared" si="52"/>
        <v>0</v>
      </c>
      <c r="P329" s="131">
        <f t="shared" si="52"/>
        <v>0</v>
      </c>
      <c r="Q329" s="6"/>
    </row>
    <row r="330" spans="1:17" ht="2.2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53">SUM(J331:J331)</f>
        <v>0</v>
      </c>
      <c r="K330" s="148">
        <f t="shared" si="53"/>
        <v>0</v>
      </c>
      <c r="L330" s="148">
        <f t="shared" si="53"/>
        <v>0</v>
      </c>
      <c r="M330" s="6"/>
      <c r="N330" s="6"/>
      <c r="O330" s="6"/>
      <c r="P330" s="6"/>
      <c r="Q330" s="6"/>
    </row>
    <row r="331" spans="1:17" ht="2.2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2.2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54">SUM(J333:J334)</f>
        <v>0</v>
      </c>
      <c r="K332" s="148">
        <f t="shared" si="54"/>
        <v>0</v>
      </c>
      <c r="L332" s="148">
        <f t="shared" si="54"/>
        <v>0</v>
      </c>
      <c r="M332" s="6"/>
      <c r="N332" s="6"/>
      <c r="O332" s="6"/>
      <c r="P332" s="6"/>
      <c r="Q332" s="6"/>
    </row>
    <row r="333" spans="1:17" ht="2.2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2.2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2.2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55">SUM(J336:J337)</f>
        <v>0</v>
      </c>
      <c r="K335" s="148">
        <f t="shared" si="55"/>
        <v>0</v>
      </c>
      <c r="L335" s="148">
        <f t="shared" si="55"/>
        <v>0</v>
      </c>
      <c r="M335" s="6"/>
      <c r="N335" s="6"/>
      <c r="O335" s="6"/>
      <c r="P335" s="6"/>
      <c r="Q335" s="6"/>
    </row>
    <row r="336" spans="1:17" ht="2.2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2.2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2.2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2.2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2.2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2.2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2.2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2.2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2.2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2.2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2.2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2.2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2.2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2.2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2.2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56">J351</f>
        <v>0</v>
      </c>
      <c r="K350" s="147">
        <f t="shared" si="56"/>
        <v>0</v>
      </c>
      <c r="L350" s="147">
        <f t="shared" si="56"/>
        <v>0</v>
      </c>
      <c r="M350" s="6"/>
      <c r="N350" s="6"/>
      <c r="O350" s="6"/>
      <c r="P350" s="6"/>
      <c r="Q350" s="6"/>
    </row>
    <row r="351" spans="1:17" ht="2.2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56"/>
        <v>0</v>
      </c>
      <c r="K351" s="155">
        <f t="shared" si="56"/>
        <v>0</v>
      </c>
      <c r="L351" s="155">
        <f t="shared" si="56"/>
        <v>0</v>
      </c>
      <c r="M351" s="6"/>
      <c r="N351" s="6"/>
      <c r="O351" s="6"/>
      <c r="P351" s="6"/>
      <c r="Q351" s="6"/>
    </row>
    <row r="352" spans="1:17" ht="2.2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2.2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57">J354</f>
        <v>0</v>
      </c>
      <c r="K353" s="147">
        <f t="shared" si="57"/>
        <v>0</v>
      </c>
      <c r="L353" s="147">
        <f t="shared" si="57"/>
        <v>0</v>
      </c>
      <c r="M353" s="6"/>
      <c r="N353" s="6"/>
      <c r="O353" s="6"/>
      <c r="P353" s="6"/>
      <c r="Q353" s="6"/>
    </row>
    <row r="354" spans="1:17" ht="2.2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57"/>
        <v>0</v>
      </c>
      <c r="J354" s="234">
        <f t="shared" si="57"/>
        <v>0</v>
      </c>
      <c r="K354" s="147">
        <f t="shared" si="57"/>
        <v>0</v>
      </c>
      <c r="L354" s="147">
        <f t="shared" si="57"/>
        <v>0</v>
      </c>
      <c r="M354" s="6"/>
      <c r="N354" s="6"/>
      <c r="O354" s="6"/>
      <c r="P354" s="6"/>
      <c r="Q354" s="6"/>
    </row>
    <row r="355" spans="1:17" ht="2.2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2.2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58">J357</f>
        <v>0</v>
      </c>
      <c r="K356" s="147">
        <f t="shared" si="58"/>
        <v>0</v>
      </c>
      <c r="L356" s="147">
        <f t="shared" si="58"/>
        <v>0</v>
      </c>
      <c r="M356" s="6"/>
      <c r="N356" s="6"/>
      <c r="O356" s="6"/>
      <c r="P356" s="6"/>
      <c r="Q356" s="6"/>
    </row>
    <row r="357" spans="1:17" ht="2.2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59">SUM(J358:J359)</f>
        <v>0</v>
      </c>
      <c r="K357" s="148">
        <f t="shared" si="59"/>
        <v>0</v>
      </c>
      <c r="L357" s="148">
        <f t="shared" si="59"/>
        <v>0</v>
      </c>
      <c r="M357" s="6"/>
      <c r="N357" s="6"/>
      <c r="O357" s="6"/>
      <c r="P357" s="6"/>
      <c r="Q357" s="6"/>
    </row>
    <row r="358" spans="1:17" ht="2.2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2.2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18" customHeight="1">
      <c r="A360" s="132"/>
      <c r="B360" s="132"/>
      <c r="C360" s="133"/>
      <c r="D360" s="134"/>
      <c r="E360" s="135"/>
      <c r="F360" s="136"/>
      <c r="G360" s="137" t="s">
        <v>192</v>
      </c>
      <c r="H360" s="226">
        <v>331</v>
      </c>
      <c r="I360" s="274">
        <f>SUM(I30+I176)</f>
        <v>325400</v>
      </c>
      <c r="J360" s="274">
        <f>SUM(J30+J176)</f>
        <v>65800</v>
      </c>
      <c r="K360" s="274">
        <f>SUM(K30+K176)</f>
        <v>62429.649999999994</v>
      </c>
      <c r="L360" s="274">
        <f>SUM(L30+L176)</f>
        <v>62417.889999999992</v>
      </c>
      <c r="M360" s="6"/>
      <c r="N360" s="6"/>
      <c r="O360" s="6"/>
      <c r="P360" s="6"/>
      <c r="Q360" s="6"/>
    </row>
    <row r="361" spans="1:17" s="126" customFormat="1" ht="18" customHeight="1">
      <c r="A361" s="125"/>
      <c r="B361" s="125"/>
      <c r="C361" s="125"/>
      <c r="D361" s="370"/>
      <c r="E361" s="370"/>
      <c r="F361" s="371"/>
      <c r="G361" s="372"/>
      <c r="H361" s="373"/>
      <c r="I361" s="374"/>
      <c r="J361" s="375"/>
      <c r="K361" s="374"/>
      <c r="L361" s="374"/>
      <c r="M361" s="125"/>
      <c r="N361" s="125"/>
      <c r="O361" s="125"/>
      <c r="P361" s="125"/>
      <c r="Q361" s="125"/>
    </row>
    <row r="362" spans="1:17" ht="14.45" customHeight="1">
      <c r="A362" s="6"/>
      <c r="B362" s="6"/>
      <c r="C362" s="6"/>
      <c r="D362" s="18"/>
      <c r="E362" s="384"/>
      <c r="F362" s="384"/>
      <c r="G362" s="384" t="s">
        <v>296</v>
      </c>
      <c r="H362" s="228"/>
      <c r="I362" s="139"/>
      <c r="J362" s="138"/>
      <c r="K362" s="443" t="s">
        <v>297</v>
      </c>
      <c r="L362" s="443"/>
      <c r="M362" s="6"/>
      <c r="N362" s="6"/>
      <c r="O362" s="6"/>
      <c r="P362" s="6"/>
      <c r="Q362" s="6"/>
    </row>
    <row r="363" spans="1:17" ht="27.6" customHeight="1">
      <c r="A363" s="140"/>
      <c r="B363" s="8"/>
      <c r="C363" s="8"/>
      <c r="D363" s="168" t="s">
        <v>193</v>
      </c>
      <c r="E363" s="229"/>
      <c r="F363" s="229"/>
      <c r="G363" s="229"/>
      <c r="H363" s="230"/>
      <c r="I363" s="232" t="s">
        <v>194</v>
      </c>
      <c r="J363" s="6"/>
      <c r="K363" s="440" t="s">
        <v>195</v>
      </c>
      <c r="L363" s="440"/>
      <c r="M363" s="6"/>
      <c r="N363" s="6"/>
      <c r="O363" s="6"/>
      <c r="P363" s="6"/>
      <c r="Q363" s="6"/>
    </row>
    <row r="364" spans="1:17" ht="15.75">
      <c r="B364" s="6"/>
      <c r="C364" s="6"/>
      <c r="D364" s="6"/>
      <c r="E364" s="6"/>
      <c r="F364" s="189"/>
      <c r="G364" s="6"/>
      <c r="H364" s="6"/>
      <c r="I364" s="174"/>
      <c r="J364" s="6"/>
      <c r="K364" s="174"/>
      <c r="L364" s="174"/>
      <c r="M364" s="6"/>
      <c r="N364" s="6"/>
      <c r="O364" s="6"/>
      <c r="P364" s="6"/>
      <c r="Q364" s="6"/>
    </row>
    <row r="365" spans="1:17" ht="15.75">
      <c r="B365" s="6"/>
      <c r="C365" s="6"/>
      <c r="D365" s="18"/>
      <c r="E365" s="18"/>
      <c r="F365" s="19"/>
      <c r="G365" s="18" t="s">
        <v>203</v>
      </c>
      <c r="H365" s="6"/>
      <c r="I365" s="174"/>
      <c r="J365" s="6"/>
      <c r="K365" s="444" t="s">
        <v>204</v>
      </c>
      <c r="L365" s="444"/>
      <c r="M365" s="6"/>
      <c r="N365" s="6"/>
      <c r="O365" s="6"/>
      <c r="P365" s="6"/>
      <c r="Q365" s="6"/>
    </row>
    <row r="366" spans="1:17" ht="18.75">
      <c r="A366" s="173"/>
      <c r="B366" s="188"/>
      <c r="C366" s="188"/>
      <c r="D366" s="441" t="s">
        <v>242</v>
      </c>
      <c r="E366" s="442"/>
      <c r="F366" s="442"/>
      <c r="G366" s="442"/>
      <c r="H366" s="141"/>
      <c r="I366" s="233" t="s">
        <v>194</v>
      </c>
      <c r="J366" s="188"/>
      <c r="K366" s="440" t="s">
        <v>195</v>
      </c>
      <c r="L366" s="440"/>
      <c r="M366" s="6"/>
      <c r="N366" s="6"/>
      <c r="O366" s="6"/>
      <c r="P366" s="6"/>
      <c r="Q366" s="6"/>
    </row>
    <row r="367" spans="1:17">
      <c r="B367" s="6"/>
      <c r="C367" s="6"/>
      <c r="D367" s="6"/>
      <c r="E367" s="6"/>
      <c r="F367" s="18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18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6:16">
      <c r="P369" s="6"/>
    </row>
    <row r="370" spans="6:16">
      <c r="F370" s="7"/>
      <c r="P370" s="6"/>
    </row>
    <row r="371" spans="6:16">
      <c r="F371" s="7"/>
      <c r="P371" s="6"/>
    </row>
    <row r="372" spans="6:16">
      <c r="F372" s="7"/>
      <c r="G372" s="173"/>
      <c r="P372" s="6"/>
    </row>
    <row r="373" spans="6:16">
      <c r="F373" s="7"/>
      <c r="P373" s="6"/>
    </row>
    <row r="374" spans="6:16">
      <c r="F374" s="7"/>
      <c r="P374" s="6"/>
    </row>
    <row r="375" spans="6:16">
      <c r="F375" s="7"/>
      <c r="P375" s="6"/>
    </row>
    <row r="376" spans="6:16">
      <c r="F376" s="7"/>
      <c r="P376" s="6"/>
    </row>
    <row r="377" spans="6:16">
      <c r="F377" s="7"/>
      <c r="P377" s="6"/>
    </row>
    <row r="378" spans="6:16">
      <c r="F378" s="7"/>
      <c r="P378" s="6"/>
    </row>
    <row r="379" spans="6:16">
      <c r="F379" s="7"/>
      <c r="P379" s="6"/>
    </row>
    <row r="380" spans="6:16">
      <c r="F380" s="7"/>
      <c r="P380" s="6"/>
    </row>
    <row r="381" spans="6:16">
      <c r="F381" s="7"/>
      <c r="P381" s="6"/>
    </row>
    <row r="382" spans="6:16">
      <c r="F382" s="7"/>
      <c r="P382" s="6"/>
    </row>
    <row r="383" spans="6:16">
      <c r="F383" s="7"/>
      <c r="P383" s="6"/>
    </row>
    <row r="384" spans="6:16">
      <c r="F384" s="7"/>
      <c r="P384" s="6"/>
    </row>
    <row r="385" spans="6:16">
      <c r="F385" s="7"/>
      <c r="P385" s="6"/>
    </row>
    <row r="386" spans="6:16">
      <c r="F386" s="7"/>
      <c r="P386" s="6"/>
    </row>
    <row r="387" spans="6:16">
      <c r="F387" s="7"/>
      <c r="P387" s="6"/>
    </row>
    <row r="388" spans="6:16">
      <c r="F388" s="7"/>
      <c r="P388" s="6"/>
    </row>
    <row r="389" spans="6:16">
      <c r="F389" s="7"/>
      <c r="P389" s="6"/>
    </row>
    <row r="390" spans="6:16">
      <c r="F390" s="7"/>
      <c r="P390" s="6"/>
    </row>
    <row r="391" spans="6:16">
      <c r="F391" s="7"/>
      <c r="P391" s="6"/>
    </row>
    <row r="392" spans="6:16">
      <c r="F392" s="7"/>
      <c r="P392" s="6"/>
    </row>
    <row r="393" spans="6:16">
      <c r="F393" s="7"/>
      <c r="P393" s="6"/>
    </row>
    <row r="394" spans="6:16">
      <c r="F394" s="7"/>
      <c r="P394" s="6"/>
    </row>
    <row r="395" spans="6:16">
      <c r="F395" s="7"/>
      <c r="P395" s="6"/>
    </row>
    <row r="396" spans="6:16">
      <c r="F396" s="7"/>
      <c r="P396" s="6"/>
    </row>
    <row r="397" spans="6:16">
      <c r="F397" s="7"/>
      <c r="P397" s="6"/>
    </row>
    <row r="398" spans="6:16">
      <c r="F398" s="7"/>
      <c r="P398" s="6"/>
    </row>
    <row r="399" spans="6:16">
      <c r="F399" s="7"/>
      <c r="P399" s="6"/>
    </row>
    <row r="400" spans="6:16">
      <c r="F400" s="7"/>
      <c r="P400" s="6"/>
    </row>
    <row r="401" spans="6:16">
      <c r="F401" s="7"/>
      <c r="P401" s="6"/>
    </row>
    <row r="402" spans="6:16">
      <c r="F402" s="7"/>
      <c r="P402" s="6"/>
    </row>
    <row r="403" spans="6:16">
      <c r="F403" s="7"/>
      <c r="P403" s="6"/>
    </row>
    <row r="404" spans="6:16">
      <c r="F404" s="7"/>
      <c r="P404" s="6"/>
    </row>
    <row r="405" spans="6:16">
      <c r="F405" s="7"/>
      <c r="P405" s="6"/>
    </row>
    <row r="406" spans="6:16">
      <c r="F406" s="7"/>
      <c r="P406" s="6"/>
    </row>
    <row r="407" spans="6:16">
      <c r="F407" s="7"/>
      <c r="P407" s="6"/>
    </row>
    <row r="408" spans="6:16">
      <c r="F408" s="7"/>
      <c r="P408" s="6"/>
    </row>
    <row r="409" spans="6:16">
      <c r="F409" s="7"/>
      <c r="P409" s="6"/>
    </row>
    <row r="410" spans="6:16">
      <c r="F410" s="7"/>
      <c r="P410" s="6"/>
    </row>
    <row r="411" spans="6:16">
      <c r="F411" s="7"/>
      <c r="P411" s="6"/>
    </row>
    <row r="412" spans="6:16">
      <c r="F412" s="7"/>
      <c r="P412" s="6"/>
    </row>
    <row r="413" spans="6:16">
      <c r="F413" s="7"/>
      <c r="P413" s="6"/>
    </row>
    <row r="414" spans="6:16">
      <c r="F414" s="7"/>
      <c r="P414" s="6"/>
    </row>
    <row r="415" spans="6:16">
      <c r="F415" s="7"/>
      <c r="P415" s="6"/>
    </row>
    <row r="416" spans="6:16">
      <c r="F416" s="7"/>
      <c r="P416" s="6"/>
    </row>
    <row r="417" spans="6:16">
      <c r="F417" s="7"/>
      <c r="P417" s="6"/>
    </row>
    <row r="418" spans="6:16">
      <c r="F418" s="7"/>
      <c r="P418" s="6"/>
    </row>
    <row r="419" spans="6:16">
      <c r="F419" s="7"/>
      <c r="P419" s="6"/>
    </row>
    <row r="420" spans="6:16">
      <c r="F420" s="7"/>
      <c r="P420" s="6"/>
    </row>
    <row r="421" spans="6:16">
      <c r="F421" s="7"/>
      <c r="P421" s="6"/>
    </row>
    <row r="422" spans="6:16">
      <c r="F422" s="7"/>
      <c r="P422" s="6"/>
    </row>
    <row r="423" spans="6:16">
      <c r="F423" s="7"/>
      <c r="P423" s="6"/>
    </row>
    <row r="424" spans="6:16">
      <c r="F424" s="7"/>
      <c r="P424" s="6"/>
    </row>
    <row r="425" spans="6:16">
      <c r="F425" s="7"/>
      <c r="P425" s="6"/>
    </row>
    <row r="426" spans="6:16">
      <c r="F426" s="7"/>
      <c r="P426" s="6"/>
    </row>
    <row r="427" spans="6:16">
      <c r="F427" s="7"/>
      <c r="P427" s="6"/>
    </row>
    <row r="428" spans="6:16">
      <c r="F428" s="7"/>
      <c r="P428" s="6"/>
    </row>
    <row r="429" spans="6:16">
      <c r="F429" s="7"/>
      <c r="P429" s="6"/>
    </row>
    <row r="430" spans="6:16">
      <c r="F430" s="7"/>
      <c r="P430" s="6"/>
    </row>
    <row r="431" spans="6:16">
      <c r="F431" s="7"/>
      <c r="P431" s="6"/>
    </row>
    <row r="432" spans="6:16">
      <c r="F432" s="7"/>
      <c r="P432" s="6"/>
    </row>
    <row r="433" spans="6:16">
      <c r="F433" s="7"/>
      <c r="P433" s="6"/>
    </row>
    <row r="434" spans="6:16">
      <c r="F434" s="7"/>
      <c r="P434" s="6"/>
    </row>
    <row r="435" spans="6:16">
      <c r="F435" s="7"/>
      <c r="P435" s="6"/>
    </row>
    <row r="436" spans="6:16">
      <c r="F436" s="7"/>
      <c r="P436" s="6"/>
    </row>
    <row r="437" spans="6:16">
      <c r="F437" s="7"/>
      <c r="P437" s="6"/>
    </row>
    <row r="438" spans="6:16">
      <c r="F438" s="7"/>
      <c r="P438" s="6"/>
    </row>
    <row r="439" spans="6:16">
      <c r="F439" s="7"/>
      <c r="P439" s="6"/>
    </row>
    <row r="440" spans="6:16">
      <c r="F440" s="7"/>
      <c r="P440" s="6"/>
    </row>
    <row r="441" spans="6:16">
      <c r="F441" s="7"/>
      <c r="P441" s="6"/>
    </row>
    <row r="442" spans="6:16">
      <c r="F442" s="7"/>
      <c r="P442" s="6"/>
    </row>
    <row r="443" spans="6:16">
      <c r="F443" s="7"/>
      <c r="P443" s="6"/>
    </row>
    <row r="444" spans="6:16">
      <c r="F444" s="7"/>
      <c r="P444" s="6"/>
    </row>
    <row r="445" spans="6:16">
      <c r="F445" s="7"/>
      <c r="P445" s="6"/>
    </row>
    <row r="446" spans="6:16">
      <c r="F446" s="7"/>
      <c r="P446" s="6"/>
    </row>
    <row r="447" spans="6:16">
      <c r="F447" s="7"/>
      <c r="P447" s="6"/>
    </row>
    <row r="448" spans="6:16">
      <c r="F448" s="7"/>
      <c r="P448" s="6"/>
    </row>
    <row r="449" spans="6:16">
      <c r="F449" s="7"/>
      <c r="P449" s="6"/>
    </row>
    <row r="450" spans="6:16">
      <c r="F450" s="7"/>
      <c r="P450" s="6"/>
    </row>
    <row r="451" spans="6:16">
      <c r="F451" s="7"/>
      <c r="P451" s="6"/>
    </row>
    <row r="452" spans="6:16">
      <c r="F452" s="7"/>
      <c r="P452" s="6"/>
    </row>
    <row r="453" spans="6:16">
      <c r="F453" s="7"/>
      <c r="P453" s="6"/>
    </row>
    <row r="454" spans="6:16">
      <c r="F454" s="7"/>
      <c r="P454" s="6"/>
    </row>
    <row r="455" spans="6:16">
      <c r="F455" s="7"/>
      <c r="P455" s="6"/>
    </row>
    <row r="456" spans="6:16">
      <c r="F456" s="7"/>
      <c r="P456" s="6"/>
    </row>
    <row r="457" spans="6:16">
      <c r="F457" s="7"/>
      <c r="P457" s="6"/>
    </row>
    <row r="458" spans="6:16">
      <c r="F458" s="7"/>
      <c r="P458" s="6"/>
    </row>
    <row r="459" spans="6:16">
      <c r="F459" s="7"/>
      <c r="P459" s="6"/>
    </row>
    <row r="460" spans="6:16">
      <c r="F460" s="7"/>
      <c r="P460" s="6"/>
    </row>
    <row r="461" spans="6:16">
      <c r="F461" s="7"/>
      <c r="P461" s="6"/>
    </row>
    <row r="462" spans="6:16">
      <c r="F462" s="7"/>
      <c r="P462" s="6"/>
    </row>
    <row r="463" spans="6:16">
      <c r="F463" s="7"/>
      <c r="P463" s="6"/>
    </row>
    <row r="464" spans="6:16">
      <c r="F464" s="7"/>
      <c r="P464" s="6"/>
    </row>
    <row r="465" spans="6:16">
      <c r="F465" s="7"/>
      <c r="P465" s="6"/>
    </row>
    <row r="466" spans="6:16">
      <c r="F466" s="7"/>
      <c r="P466" s="6"/>
    </row>
    <row r="467" spans="6:16">
      <c r="F467" s="7"/>
      <c r="P467" s="6"/>
    </row>
    <row r="468" spans="6:16">
      <c r="F468" s="7"/>
      <c r="P468" s="6"/>
    </row>
    <row r="469" spans="6:16">
      <c r="F469" s="7"/>
      <c r="P469" s="6"/>
    </row>
    <row r="470" spans="6:16">
      <c r="F470" s="7"/>
      <c r="P470" s="6"/>
    </row>
    <row r="471" spans="6:16">
      <c r="F471" s="7"/>
      <c r="P471" s="6"/>
    </row>
    <row r="472" spans="6:16">
      <c r="F472" s="7"/>
      <c r="P472" s="6"/>
    </row>
    <row r="473" spans="6:16">
      <c r="F473" s="7"/>
      <c r="P473" s="6"/>
    </row>
    <row r="474" spans="6:16">
      <c r="F474" s="7"/>
      <c r="P474" s="6"/>
    </row>
    <row r="475" spans="6:16">
      <c r="F475" s="7"/>
      <c r="P475" s="6"/>
    </row>
    <row r="476" spans="6:16">
      <c r="F476" s="7"/>
      <c r="P476" s="6"/>
    </row>
    <row r="477" spans="6:16">
      <c r="F477" s="7"/>
      <c r="P477" s="6"/>
    </row>
    <row r="478" spans="6:16">
      <c r="F478" s="7"/>
      <c r="P478" s="6"/>
    </row>
    <row r="479" spans="6:16">
      <c r="F479" s="7"/>
      <c r="P479" s="6"/>
    </row>
    <row r="480" spans="6:16">
      <c r="F480" s="7"/>
      <c r="P480" s="6"/>
    </row>
    <row r="481" spans="6:16">
      <c r="F481" s="7"/>
      <c r="P481" s="6"/>
    </row>
    <row r="482" spans="6:16">
      <c r="F482" s="7"/>
      <c r="P482" s="6"/>
    </row>
    <row r="483" spans="6:16">
      <c r="F483" s="7"/>
      <c r="P483" s="6"/>
    </row>
    <row r="484" spans="6:16">
      <c r="F484" s="7"/>
      <c r="P484" s="6"/>
    </row>
    <row r="485" spans="6:16">
      <c r="F485" s="7"/>
      <c r="P485" s="6"/>
    </row>
    <row r="486" spans="6:16">
      <c r="F486" s="7"/>
      <c r="P486" s="6"/>
    </row>
    <row r="487" spans="6:16">
      <c r="F487" s="7"/>
      <c r="P487" s="6"/>
    </row>
    <row r="488" spans="6:16">
      <c r="F488" s="7"/>
      <c r="P488" s="6"/>
    </row>
    <row r="489" spans="6:16">
      <c r="F489" s="7"/>
      <c r="P489" s="6"/>
    </row>
    <row r="490" spans="6:16">
      <c r="F490" s="7"/>
      <c r="P490" s="6"/>
    </row>
    <row r="491" spans="6:16">
      <c r="F491" s="7"/>
      <c r="P491" s="6"/>
    </row>
    <row r="492" spans="6:16">
      <c r="F492" s="7"/>
      <c r="P492" s="6"/>
    </row>
    <row r="493" spans="6:16">
      <c r="F493" s="7"/>
      <c r="P493" s="6"/>
    </row>
    <row r="494" spans="6:16">
      <c r="F494" s="7"/>
      <c r="P494" s="6"/>
    </row>
    <row r="495" spans="6:16">
      <c r="F495" s="7"/>
      <c r="P495" s="6"/>
    </row>
    <row r="496" spans="6:16">
      <c r="F496" s="7"/>
      <c r="P496" s="6"/>
    </row>
    <row r="497" spans="6:16">
      <c r="F497" s="7"/>
      <c r="P497" s="6"/>
    </row>
    <row r="498" spans="6:16">
      <c r="F498" s="7"/>
      <c r="P498" s="6"/>
    </row>
    <row r="499" spans="6:16">
      <c r="F499" s="7"/>
      <c r="P499" s="6"/>
    </row>
    <row r="500" spans="6:16">
      <c r="F500" s="7"/>
      <c r="P500" s="6"/>
    </row>
    <row r="501" spans="6:16">
      <c r="F501" s="7"/>
      <c r="P501" s="6"/>
    </row>
    <row r="502" spans="6:16">
      <c r="F502" s="7"/>
      <c r="P502" s="6"/>
    </row>
    <row r="503" spans="6:16">
      <c r="F503" s="7"/>
      <c r="P503" s="6"/>
    </row>
    <row r="504" spans="6:16">
      <c r="F504" s="7"/>
      <c r="P504" s="6"/>
    </row>
    <row r="505" spans="6:16">
      <c r="F505" s="7"/>
      <c r="P505" s="6"/>
    </row>
    <row r="506" spans="6:16">
      <c r="F506" s="7"/>
      <c r="P506" s="6"/>
    </row>
    <row r="507" spans="6:16">
      <c r="F507" s="7"/>
      <c r="P507" s="6"/>
    </row>
    <row r="508" spans="6:16">
      <c r="F508" s="7"/>
      <c r="P508" s="6"/>
    </row>
    <row r="509" spans="6:16">
      <c r="F509" s="7"/>
      <c r="P509" s="6"/>
    </row>
    <row r="510" spans="6:16">
      <c r="F510" s="7"/>
      <c r="P510" s="6"/>
    </row>
    <row r="511" spans="6:16">
      <c r="F511" s="7"/>
      <c r="P511" s="6"/>
    </row>
    <row r="512" spans="6:16">
      <c r="F512" s="7"/>
      <c r="P512" s="6"/>
    </row>
    <row r="513" spans="6:16">
      <c r="F513" s="7"/>
      <c r="P513" s="6"/>
    </row>
    <row r="514" spans="6:16">
      <c r="F514" s="7"/>
      <c r="P514" s="6"/>
    </row>
    <row r="515" spans="6:16">
      <c r="F515" s="7"/>
      <c r="P515" s="6"/>
    </row>
    <row r="516" spans="6:16">
      <c r="F516" s="7"/>
      <c r="P516" s="6"/>
    </row>
    <row r="517" spans="6:16">
      <c r="F517" s="7"/>
      <c r="P517" s="6"/>
    </row>
    <row r="518" spans="6:16">
      <c r="F518" s="7"/>
      <c r="P518" s="6"/>
    </row>
    <row r="519" spans="6:16">
      <c r="F519" s="7"/>
      <c r="P519" s="6"/>
    </row>
    <row r="520" spans="6:16">
      <c r="F520" s="7"/>
      <c r="P520" s="6"/>
    </row>
    <row r="521" spans="6:16">
      <c r="F521" s="7"/>
      <c r="P521" s="6"/>
    </row>
    <row r="522" spans="6:16">
      <c r="F522" s="7"/>
      <c r="P522" s="6"/>
    </row>
    <row r="523" spans="6:16">
      <c r="F523" s="7"/>
      <c r="P523" s="6"/>
    </row>
    <row r="524" spans="6:16">
      <c r="F524" s="7"/>
      <c r="P524" s="6"/>
    </row>
    <row r="525" spans="6:16">
      <c r="F525" s="7"/>
      <c r="P525" s="6"/>
    </row>
    <row r="526" spans="6:16">
      <c r="F526" s="7"/>
      <c r="P526" s="6"/>
    </row>
    <row r="527" spans="6:16">
      <c r="F527" s="7"/>
      <c r="P527" s="6"/>
    </row>
    <row r="528" spans="6:16">
      <c r="F528" s="7"/>
      <c r="P528" s="6"/>
    </row>
    <row r="529" spans="6:16">
      <c r="F529" s="7"/>
      <c r="P529" s="6"/>
    </row>
    <row r="530" spans="6:16">
      <c r="F530" s="7"/>
      <c r="P530" s="6"/>
    </row>
    <row r="531" spans="6:16">
      <c r="F531" s="7"/>
      <c r="P531" s="6"/>
    </row>
    <row r="532" spans="6:16">
      <c r="F532" s="7"/>
      <c r="P532" s="6"/>
    </row>
    <row r="533" spans="6:16">
      <c r="F533" s="7"/>
      <c r="P533" s="6"/>
    </row>
    <row r="534" spans="6:16">
      <c r="F534" s="7"/>
      <c r="P534" s="6"/>
    </row>
    <row r="535" spans="6:16">
      <c r="F535" s="7"/>
      <c r="P535" s="6"/>
    </row>
    <row r="536" spans="6:16">
      <c r="F536" s="7"/>
      <c r="P536" s="6"/>
    </row>
    <row r="537" spans="6:16">
      <c r="F537" s="7"/>
      <c r="P537" s="6"/>
    </row>
    <row r="538" spans="6:16">
      <c r="F538" s="7"/>
      <c r="P538" s="6"/>
    </row>
    <row r="539" spans="6:16">
      <c r="F539" s="7"/>
      <c r="P539" s="6"/>
    </row>
    <row r="540" spans="6:16">
      <c r="F540" s="7"/>
      <c r="P540" s="6"/>
    </row>
    <row r="541" spans="6:16">
      <c r="F541" s="7"/>
      <c r="P541" s="6"/>
    </row>
    <row r="542" spans="6:16">
      <c r="F542" s="7"/>
      <c r="P542" s="6"/>
    </row>
    <row r="543" spans="6:16">
      <c r="F543" s="7"/>
      <c r="P543" s="6"/>
    </row>
    <row r="544" spans="6:16">
      <c r="F544" s="7"/>
      <c r="P544" s="6"/>
    </row>
    <row r="545" spans="6:16">
      <c r="F545" s="7"/>
      <c r="P545" s="6"/>
    </row>
    <row r="546" spans="6:16">
      <c r="F546" s="7"/>
      <c r="P546" s="6"/>
    </row>
    <row r="547" spans="6:16">
      <c r="F547" s="7"/>
      <c r="P547" s="6"/>
    </row>
    <row r="548" spans="6:16">
      <c r="F548" s="7"/>
      <c r="P548" s="6"/>
    </row>
    <row r="549" spans="6:16">
      <c r="F549" s="7"/>
      <c r="P549" s="6"/>
    </row>
    <row r="550" spans="6:16">
      <c r="F550" s="7"/>
      <c r="P550" s="6"/>
    </row>
    <row r="551" spans="6:16">
      <c r="F551" s="7"/>
      <c r="P551" s="6"/>
    </row>
    <row r="552" spans="6:16">
      <c r="F552" s="7"/>
      <c r="P552" s="6"/>
    </row>
    <row r="553" spans="6:16">
      <c r="F553" s="7"/>
      <c r="P553" s="6"/>
    </row>
    <row r="554" spans="6:16">
      <c r="F554" s="7"/>
      <c r="P554" s="6"/>
    </row>
    <row r="555" spans="6:16">
      <c r="F555" s="7"/>
      <c r="P555" s="6"/>
    </row>
    <row r="556" spans="6:16">
      <c r="F556" s="7"/>
      <c r="P556" s="6"/>
    </row>
    <row r="557" spans="6:16">
      <c r="F557" s="7"/>
      <c r="P557" s="6"/>
    </row>
    <row r="558" spans="6:16">
      <c r="F558" s="7"/>
      <c r="P558" s="6"/>
    </row>
    <row r="559" spans="6:16">
      <c r="F559" s="7"/>
      <c r="P559" s="6"/>
    </row>
    <row r="560" spans="6:16">
      <c r="F560" s="7"/>
      <c r="P560" s="6"/>
    </row>
    <row r="561" spans="6:16">
      <c r="F561" s="7"/>
      <c r="P561" s="6"/>
    </row>
    <row r="562" spans="6:16">
      <c r="F562" s="7"/>
      <c r="P562" s="6"/>
    </row>
    <row r="563" spans="6:16">
      <c r="F563" s="7"/>
      <c r="P563" s="6"/>
    </row>
    <row r="564" spans="6:16">
      <c r="F564" s="7"/>
      <c r="P564" s="6"/>
    </row>
    <row r="565" spans="6:16">
      <c r="F565" s="7"/>
      <c r="P565" s="6"/>
    </row>
    <row r="566" spans="6:16">
      <c r="F566" s="7"/>
      <c r="P566" s="6"/>
    </row>
    <row r="567" spans="6:16">
      <c r="F567" s="7"/>
      <c r="P567" s="6"/>
    </row>
    <row r="568" spans="6:16">
      <c r="F568" s="7"/>
      <c r="P568" s="6"/>
    </row>
    <row r="569" spans="6:16">
      <c r="F569" s="7"/>
      <c r="P569" s="6"/>
    </row>
    <row r="570" spans="6:16">
      <c r="F570" s="7"/>
      <c r="P570" s="6"/>
    </row>
    <row r="571" spans="6:16">
      <c r="F571" s="7"/>
      <c r="P571" s="6"/>
    </row>
    <row r="572" spans="6:16">
      <c r="F572" s="7"/>
      <c r="P572" s="6"/>
    </row>
    <row r="573" spans="6:16">
      <c r="F573" s="7"/>
      <c r="P573" s="6"/>
    </row>
    <row r="574" spans="6:16">
      <c r="F574" s="7"/>
      <c r="P574" s="6"/>
    </row>
    <row r="575" spans="6:16">
      <c r="F575" s="7"/>
      <c r="P575" s="6"/>
    </row>
    <row r="576" spans="6:16">
      <c r="F576" s="7"/>
      <c r="P576" s="6"/>
    </row>
    <row r="577" spans="6:16">
      <c r="F577" s="7"/>
      <c r="P577" s="6"/>
    </row>
    <row r="578" spans="6:16">
      <c r="F578" s="7"/>
      <c r="P578" s="6"/>
    </row>
    <row r="579" spans="6:16">
      <c r="F579" s="7"/>
      <c r="P579" s="6"/>
    </row>
    <row r="580" spans="6:16">
      <c r="F580" s="7"/>
      <c r="P580" s="6"/>
    </row>
    <row r="581" spans="6:16">
      <c r="F581" s="7"/>
      <c r="P581" s="6"/>
    </row>
    <row r="582" spans="6:16">
      <c r="F582" s="7"/>
      <c r="P582" s="6"/>
    </row>
    <row r="583" spans="6:16">
      <c r="F583" s="7"/>
      <c r="P583" s="6"/>
    </row>
    <row r="584" spans="6:16">
      <c r="F584" s="7"/>
      <c r="P584" s="6"/>
    </row>
    <row r="585" spans="6:16">
      <c r="F585" s="7"/>
      <c r="P585" s="6"/>
    </row>
    <row r="586" spans="6:16">
      <c r="F586" s="7"/>
      <c r="P586" s="6"/>
    </row>
    <row r="587" spans="6:16">
      <c r="F587" s="7"/>
      <c r="P587" s="6"/>
    </row>
    <row r="588" spans="6:16">
      <c r="F588" s="7"/>
      <c r="P588" s="6"/>
    </row>
    <row r="589" spans="6:16">
      <c r="F589" s="7"/>
      <c r="P589" s="6"/>
    </row>
    <row r="590" spans="6:16">
      <c r="F590" s="7"/>
      <c r="P590" s="6"/>
    </row>
    <row r="591" spans="6:16">
      <c r="F591" s="7"/>
      <c r="P591" s="6"/>
    </row>
    <row r="592" spans="6:16">
      <c r="F592" s="7"/>
      <c r="P592" s="6"/>
    </row>
    <row r="593" spans="6:16">
      <c r="F593" s="7"/>
      <c r="P593" s="6"/>
    </row>
    <row r="594" spans="6:16">
      <c r="F594" s="7"/>
      <c r="P594" s="6"/>
    </row>
    <row r="595" spans="6:16">
      <c r="F595" s="7"/>
      <c r="P595" s="6"/>
    </row>
    <row r="596" spans="6:16">
      <c r="F596" s="7"/>
      <c r="P596" s="6"/>
    </row>
    <row r="597" spans="6:16">
      <c r="F597" s="7"/>
      <c r="P597" s="6"/>
    </row>
    <row r="598" spans="6:16">
      <c r="F598" s="7"/>
      <c r="P598" s="6"/>
    </row>
    <row r="599" spans="6:16">
      <c r="F599" s="7"/>
      <c r="P599" s="6"/>
    </row>
    <row r="600" spans="6:16">
      <c r="F600" s="7"/>
      <c r="P600" s="6"/>
    </row>
    <row r="601" spans="6:16">
      <c r="F601" s="7"/>
      <c r="P601" s="6"/>
    </row>
    <row r="602" spans="6:16">
      <c r="F602" s="7"/>
      <c r="P602" s="6"/>
    </row>
    <row r="603" spans="6:16">
      <c r="F603" s="7"/>
      <c r="P603" s="6"/>
    </row>
    <row r="604" spans="6:16">
      <c r="F604" s="7"/>
      <c r="P604" s="6"/>
    </row>
    <row r="605" spans="6:16">
      <c r="F605" s="7"/>
      <c r="P605" s="6"/>
    </row>
    <row r="606" spans="6:16">
      <c r="F606" s="7"/>
      <c r="P606" s="6"/>
    </row>
    <row r="607" spans="6:16">
      <c r="F607" s="7"/>
      <c r="P607" s="6"/>
    </row>
    <row r="608" spans="6:16">
      <c r="F608" s="7"/>
      <c r="P608" s="6"/>
    </row>
    <row r="609" spans="6:16">
      <c r="F609" s="7"/>
      <c r="P609" s="6"/>
    </row>
    <row r="610" spans="6:16">
      <c r="F610" s="7"/>
      <c r="P610" s="6"/>
    </row>
    <row r="611" spans="6:16">
      <c r="F611" s="7"/>
      <c r="P611" s="6"/>
    </row>
    <row r="612" spans="6:16">
      <c r="F612" s="7"/>
      <c r="P612" s="6"/>
    </row>
    <row r="613" spans="6:16">
      <c r="F613" s="7"/>
      <c r="P613" s="6"/>
    </row>
    <row r="614" spans="6:16">
      <c r="F614" s="7"/>
      <c r="P614" s="6"/>
    </row>
    <row r="615" spans="6:16">
      <c r="F615" s="7"/>
      <c r="P615" s="6"/>
    </row>
    <row r="616" spans="6:16">
      <c r="F616" s="7"/>
      <c r="P616" s="6"/>
    </row>
    <row r="617" spans="6:16">
      <c r="F617" s="7"/>
      <c r="P617" s="6"/>
    </row>
    <row r="618" spans="6:16">
      <c r="F618" s="7"/>
      <c r="P618" s="6"/>
    </row>
    <row r="619" spans="6:16">
      <c r="F619" s="7"/>
      <c r="P619" s="6"/>
    </row>
    <row r="620" spans="6:16">
      <c r="F620" s="7"/>
      <c r="P620" s="6"/>
    </row>
    <row r="621" spans="6:16">
      <c r="F621" s="7"/>
      <c r="P621" s="6"/>
    </row>
    <row r="622" spans="6:16">
      <c r="F622" s="7"/>
      <c r="P622" s="6"/>
    </row>
    <row r="623" spans="6:16">
      <c r="F623" s="7"/>
      <c r="P623" s="6"/>
    </row>
    <row r="624" spans="6:16">
      <c r="F624" s="7"/>
      <c r="P624" s="6"/>
    </row>
    <row r="625" spans="6:16">
      <c r="F625" s="7"/>
      <c r="P625" s="6"/>
    </row>
    <row r="626" spans="6:16">
      <c r="F626" s="7"/>
      <c r="P626" s="6"/>
    </row>
    <row r="627" spans="6:16">
      <c r="F627" s="7"/>
      <c r="P627" s="6"/>
    </row>
    <row r="628" spans="6:16">
      <c r="F628" s="7"/>
      <c r="P628" s="6"/>
    </row>
    <row r="629" spans="6:16">
      <c r="F629" s="7"/>
      <c r="P629" s="6"/>
    </row>
    <row r="630" spans="6:16">
      <c r="F630" s="7"/>
      <c r="P630" s="6"/>
    </row>
    <row r="631" spans="6:16">
      <c r="F631" s="7"/>
      <c r="P631" s="6"/>
    </row>
    <row r="632" spans="6:16">
      <c r="F632" s="7"/>
      <c r="P632" s="6"/>
    </row>
    <row r="633" spans="6:16">
      <c r="F633" s="7"/>
      <c r="P633" s="6"/>
    </row>
    <row r="634" spans="6:16">
      <c r="F634" s="7"/>
      <c r="P634" s="6"/>
    </row>
    <row r="635" spans="6:16">
      <c r="F635" s="7"/>
      <c r="P635" s="6"/>
    </row>
    <row r="636" spans="6:16">
      <c r="F636" s="7"/>
      <c r="P636" s="6"/>
    </row>
    <row r="637" spans="6:16">
      <c r="F637" s="7"/>
      <c r="P637" s="6"/>
    </row>
    <row r="638" spans="6:16">
      <c r="F638" s="7"/>
      <c r="P638" s="6"/>
    </row>
    <row r="639" spans="6:16">
      <c r="F639" s="7"/>
      <c r="P639" s="6"/>
    </row>
    <row r="640" spans="6:16">
      <c r="F640" s="7"/>
      <c r="P640" s="6"/>
    </row>
    <row r="641" spans="6:16">
      <c r="F641" s="7"/>
      <c r="P641" s="6"/>
    </row>
    <row r="642" spans="6:16">
      <c r="F642" s="7"/>
      <c r="P642" s="6"/>
    </row>
    <row r="643" spans="6:16">
      <c r="F643" s="7"/>
      <c r="P643" s="6"/>
    </row>
    <row r="644" spans="6:16">
      <c r="F644" s="7"/>
      <c r="P644" s="6"/>
    </row>
    <row r="645" spans="6:16">
      <c r="F645" s="7"/>
      <c r="P645" s="6"/>
    </row>
    <row r="646" spans="6:16">
      <c r="F646" s="7"/>
      <c r="P646" s="6"/>
    </row>
    <row r="647" spans="6:16">
      <c r="F647" s="7"/>
      <c r="P647" s="6"/>
    </row>
    <row r="648" spans="6:16">
      <c r="F648" s="7"/>
      <c r="P648" s="6"/>
    </row>
    <row r="649" spans="6:16">
      <c r="F649" s="7"/>
      <c r="P649" s="6"/>
    </row>
    <row r="650" spans="6:16">
      <c r="F650" s="7"/>
      <c r="P650" s="6"/>
    </row>
    <row r="651" spans="6:16">
      <c r="F651" s="7"/>
      <c r="P651" s="6"/>
    </row>
    <row r="652" spans="6:16">
      <c r="F652" s="7"/>
      <c r="P652" s="6"/>
    </row>
    <row r="653" spans="6:16">
      <c r="F653" s="7"/>
      <c r="P653" s="6"/>
    </row>
    <row r="654" spans="6:16">
      <c r="F654" s="7"/>
      <c r="P654" s="6"/>
    </row>
    <row r="655" spans="6:16">
      <c r="F655" s="7"/>
      <c r="P655" s="6"/>
    </row>
    <row r="656" spans="6:16">
      <c r="F656" s="7"/>
      <c r="P656" s="6"/>
    </row>
    <row r="657" spans="6:16">
      <c r="F657" s="7"/>
      <c r="P657" s="6"/>
    </row>
    <row r="658" spans="6:16">
      <c r="F658" s="7"/>
      <c r="P658" s="6"/>
    </row>
    <row r="659" spans="6:16">
      <c r="F659" s="7"/>
      <c r="P659" s="6"/>
    </row>
    <row r="660" spans="6:16">
      <c r="F660" s="7"/>
      <c r="P660" s="6"/>
    </row>
    <row r="661" spans="6:16">
      <c r="F661" s="7"/>
      <c r="P661" s="6"/>
    </row>
    <row r="662" spans="6:16">
      <c r="F662" s="7"/>
      <c r="P662" s="6"/>
    </row>
    <row r="663" spans="6:16">
      <c r="F663" s="7"/>
      <c r="P663" s="6"/>
    </row>
    <row r="664" spans="6:16">
      <c r="F664" s="7"/>
      <c r="P664" s="6"/>
    </row>
    <row r="665" spans="6:16">
      <c r="F665" s="7"/>
      <c r="P665" s="6"/>
    </row>
    <row r="666" spans="6:16">
      <c r="F666" s="7"/>
      <c r="P666" s="6"/>
    </row>
    <row r="667" spans="6:16">
      <c r="F667" s="7"/>
      <c r="P667" s="6"/>
    </row>
    <row r="668" spans="6:16">
      <c r="F668" s="7"/>
      <c r="P668" s="6"/>
    </row>
    <row r="669" spans="6:16">
      <c r="F669" s="7"/>
      <c r="P669" s="6"/>
    </row>
    <row r="670" spans="6:16">
      <c r="F670" s="7"/>
      <c r="P670" s="6"/>
    </row>
    <row r="671" spans="6:16">
      <c r="F671" s="7"/>
      <c r="P671" s="6"/>
    </row>
    <row r="672" spans="6:16">
      <c r="F672" s="7"/>
      <c r="P672" s="6"/>
    </row>
    <row r="673" spans="6:16">
      <c r="F673" s="7"/>
      <c r="P673" s="6"/>
    </row>
    <row r="674" spans="6:16">
      <c r="F674" s="7"/>
      <c r="P674" s="6"/>
    </row>
    <row r="675" spans="6:16">
      <c r="F675" s="7"/>
      <c r="P675" s="6"/>
    </row>
    <row r="676" spans="6:16">
      <c r="F676" s="7"/>
      <c r="P676" s="6"/>
    </row>
    <row r="677" spans="6:16">
      <c r="F677" s="7"/>
      <c r="P677" s="6"/>
    </row>
    <row r="678" spans="6:16">
      <c r="F678" s="7"/>
      <c r="P678" s="6"/>
    </row>
    <row r="679" spans="6:16">
      <c r="F679" s="7"/>
      <c r="P679" s="6"/>
    </row>
    <row r="680" spans="6:16">
      <c r="F680" s="7"/>
      <c r="P680" s="6"/>
    </row>
    <row r="681" spans="6:16">
      <c r="F681" s="7"/>
      <c r="P681" s="6"/>
    </row>
    <row r="682" spans="6:16">
      <c r="F682" s="7"/>
      <c r="P682" s="6"/>
    </row>
    <row r="683" spans="6:16">
      <c r="F683" s="7"/>
      <c r="P683" s="6"/>
    </row>
    <row r="684" spans="6:16">
      <c r="F684" s="7"/>
      <c r="P684" s="6"/>
    </row>
    <row r="685" spans="6:16">
      <c r="F685" s="7"/>
      <c r="P685" s="6"/>
    </row>
    <row r="686" spans="6:16">
      <c r="F686" s="7"/>
      <c r="P686" s="6"/>
    </row>
    <row r="687" spans="6:16">
      <c r="F687" s="7"/>
      <c r="P687" s="6"/>
    </row>
    <row r="688" spans="6:16">
      <c r="F688" s="7"/>
      <c r="P688" s="6"/>
    </row>
    <row r="689" spans="6:16">
      <c r="F689" s="7"/>
      <c r="P689" s="6"/>
    </row>
    <row r="690" spans="6:16">
      <c r="F690" s="7"/>
      <c r="P690" s="6"/>
    </row>
    <row r="691" spans="6:16">
      <c r="F691" s="7"/>
      <c r="P691" s="6"/>
    </row>
    <row r="692" spans="6:16">
      <c r="F692" s="7"/>
      <c r="P692" s="6"/>
    </row>
    <row r="693" spans="6:16">
      <c r="F693" s="7"/>
      <c r="P693" s="6"/>
    </row>
    <row r="694" spans="6:16">
      <c r="F694" s="7"/>
      <c r="P694" s="6"/>
    </row>
    <row r="695" spans="6:16">
      <c r="F695" s="7"/>
      <c r="P695" s="6"/>
    </row>
    <row r="696" spans="6:16">
      <c r="F696" s="7"/>
      <c r="P696" s="6"/>
    </row>
    <row r="697" spans="6:16">
      <c r="F697" s="7"/>
      <c r="P697" s="6"/>
    </row>
    <row r="698" spans="6:16">
      <c r="F698" s="7"/>
      <c r="P698" s="6"/>
    </row>
    <row r="699" spans="6:16">
      <c r="F699" s="7"/>
      <c r="P699" s="6"/>
    </row>
    <row r="700" spans="6:16">
      <c r="F700" s="7"/>
      <c r="P700" s="6"/>
    </row>
    <row r="701" spans="6:16">
      <c r="F701" s="7"/>
      <c r="P701" s="6"/>
    </row>
    <row r="702" spans="6:16">
      <c r="F702" s="7"/>
      <c r="P702" s="6"/>
    </row>
    <row r="703" spans="6:16">
      <c r="F703" s="7"/>
      <c r="P703" s="6"/>
    </row>
    <row r="704" spans="6:16">
      <c r="F704" s="7"/>
      <c r="P704" s="6"/>
    </row>
    <row r="705" spans="6:16">
      <c r="F705" s="7"/>
      <c r="P705" s="6"/>
    </row>
    <row r="706" spans="6:16">
      <c r="F706" s="7"/>
      <c r="P706" s="6"/>
    </row>
    <row r="707" spans="6:16">
      <c r="F707" s="7"/>
      <c r="P707" s="6"/>
    </row>
    <row r="708" spans="6:16">
      <c r="F708" s="7"/>
      <c r="P708" s="6"/>
    </row>
    <row r="709" spans="6:16">
      <c r="F709" s="7"/>
      <c r="P709" s="6"/>
    </row>
    <row r="710" spans="6:16">
      <c r="F710" s="7"/>
      <c r="P710" s="6"/>
    </row>
    <row r="711" spans="6:16">
      <c r="F711" s="7"/>
      <c r="P711" s="6"/>
    </row>
    <row r="712" spans="6:16">
      <c r="F712" s="7"/>
      <c r="P712" s="6"/>
    </row>
    <row r="713" spans="6:16">
      <c r="F713" s="7"/>
      <c r="P713" s="6"/>
    </row>
    <row r="714" spans="6:16">
      <c r="F714" s="7"/>
      <c r="P714" s="6"/>
    </row>
    <row r="715" spans="6:16">
      <c r="F715" s="7"/>
      <c r="P715" s="6"/>
    </row>
    <row r="716" spans="6:16">
      <c r="F716" s="7"/>
      <c r="P716" s="6"/>
    </row>
    <row r="717" spans="6:16">
      <c r="F717" s="7"/>
      <c r="P717" s="6"/>
    </row>
    <row r="718" spans="6:16">
      <c r="F718" s="7"/>
      <c r="P718" s="6"/>
    </row>
    <row r="719" spans="6:16">
      <c r="F719" s="7"/>
      <c r="P719" s="6"/>
    </row>
    <row r="720" spans="6:16">
      <c r="F720" s="7"/>
      <c r="P720" s="6"/>
    </row>
    <row r="721" spans="6:16">
      <c r="F721" s="7"/>
      <c r="P721" s="6"/>
    </row>
    <row r="722" spans="6:16">
      <c r="F722" s="7"/>
      <c r="P722" s="6"/>
    </row>
    <row r="723" spans="6:16">
      <c r="F723" s="7"/>
      <c r="P723" s="6"/>
    </row>
    <row r="724" spans="6:16">
      <c r="F724" s="7"/>
      <c r="P724" s="6"/>
    </row>
    <row r="725" spans="6:16">
      <c r="F725" s="7"/>
      <c r="P725" s="6"/>
    </row>
    <row r="726" spans="6:16">
      <c r="F726" s="7"/>
      <c r="P726" s="6"/>
    </row>
    <row r="727" spans="6:16">
      <c r="F727" s="7"/>
      <c r="P727" s="6"/>
    </row>
    <row r="728" spans="6:16">
      <c r="F728" s="7"/>
      <c r="P728" s="6"/>
    </row>
    <row r="729" spans="6:16">
      <c r="F729" s="7"/>
      <c r="P729" s="6"/>
    </row>
    <row r="730" spans="6:16">
      <c r="F730" s="7"/>
      <c r="P730" s="6"/>
    </row>
    <row r="731" spans="6:16">
      <c r="F731" s="7"/>
      <c r="P731" s="6"/>
    </row>
    <row r="732" spans="6:16">
      <c r="F732" s="7"/>
      <c r="P732" s="6"/>
    </row>
    <row r="733" spans="6:16">
      <c r="F733" s="7"/>
      <c r="P733" s="6"/>
    </row>
    <row r="734" spans="6:16">
      <c r="F734" s="7"/>
      <c r="P734" s="6"/>
    </row>
    <row r="735" spans="6:16">
      <c r="F735" s="7"/>
      <c r="P735" s="6"/>
    </row>
    <row r="736" spans="6:16">
      <c r="F736" s="7"/>
      <c r="P736" s="6"/>
    </row>
    <row r="737" spans="6:16">
      <c r="F737" s="7"/>
      <c r="P737" s="6"/>
    </row>
    <row r="738" spans="6:16">
      <c r="F738" s="7"/>
      <c r="P738" s="6"/>
    </row>
    <row r="739" spans="6:16">
      <c r="F739" s="7"/>
      <c r="P739" s="6"/>
    </row>
    <row r="740" spans="6:16">
      <c r="F740" s="7"/>
      <c r="P740" s="6"/>
    </row>
    <row r="741" spans="6:16">
      <c r="F741" s="7"/>
      <c r="P741" s="6"/>
    </row>
    <row r="742" spans="6:16">
      <c r="F742" s="7"/>
      <c r="P742" s="6"/>
    </row>
    <row r="743" spans="6:16">
      <c r="F743" s="7"/>
      <c r="P743" s="6"/>
    </row>
    <row r="744" spans="6:16">
      <c r="F744" s="7"/>
      <c r="P744" s="6"/>
    </row>
    <row r="745" spans="6:16">
      <c r="F745" s="7"/>
      <c r="P745" s="6"/>
    </row>
    <row r="746" spans="6:16">
      <c r="F746" s="7"/>
      <c r="P746" s="6"/>
    </row>
    <row r="747" spans="6:16">
      <c r="F747" s="7"/>
      <c r="P747" s="6"/>
    </row>
    <row r="748" spans="6:16">
      <c r="F748" s="7"/>
      <c r="P748" s="6"/>
    </row>
    <row r="749" spans="6:16">
      <c r="F749" s="7"/>
      <c r="P749" s="6"/>
    </row>
    <row r="750" spans="6:16">
      <c r="F750" s="7"/>
      <c r="P750" s="6"/>
    </row>
    <row r="751" spans="6:16">
      <c r="F751" s="7"/>
      <c r="P751" s="6"/>
    </row>
    <row r="752" spans="6:16">
      <c r="F752" s="7"/>
      <c r="P752" s="6"/>
    </row>
    <row r="753" spans="6:16">
      <c r="F753" s="7"/>
      <c r="P753" s="6"/>
    </row>
    <row r="754" spans="6:16">
      <c r="F754" s="7"/>
      <c r="P754" s="6"/>
    </row>
    <row r="755" spans="6:16">
      <c r="F755" s="7"/>
      <c r="P755" s="6"/>
    </row>
    <row r="756" spans="6:16">
      <c r="F756" s="7"/>
      <c r="P756" s="6"/>
    </row>
    <row r="757" spans="6:16">
      <c r="F757" s="7"/>
      <c r="P757" s="6"/>
    </row>
    <row r="758" spans="6:16">
      <c r="F758" s="7"/>
      <c r="P758" s="6"/>
    </row>
    <row r="759" spans="6:16">
      <c r="F759" s="7"/>
      <c r="P759" s="6"/>
    </row>
    <row r="760" spans="6:16">
      <c r="F760" s="7"/>
      <c r="P760" s="6"/>
    </row>
    <row r="761" spans="6:16">
      <c r="F761" s="7"/>
      <c r="P761" s="6"/>
    </row>
    <row r="762" spans="6:16">
      <c r="F762" s="7"/>
      <c r="P762" s="6"/>
    </row>
    <row r="763" spans="6:16">
      <c r="F763" s="7"/>
      <c r="P763" s="6"/>
    </row>
    <row r="764" spans="6:16">
      <c r="F764" s="7"/>
      <c r="P764" s="6"/>
    </row>
    <row r="765" spans="6:16">
      <c r="F765" s="7"/>
      <c r="P765" s="6"/>
    </row>
    <row r="766" spans="6:16">
      <c r="F766" s="7"/>
      <c r="P766" s="6"/>
    </row>
    <row r="767" spans="6:16">
      <c r="F767" s="7"/>
      <c r="P767" s="6"/>
    </row>
    <row r="768" spans="6:16">
      <c r="F768" s="7"/>
      <c r="P768" s="6"/>
    </row>
    <row r="769" spans="6:16">
      <c r="F769" s="7"/>
      <c r="P769" s="6"/>
    </row>
    <row r="770" spans="6:16">
      <c r="F770" s="7"/>
      <c r="P770" s="6"/>
    </row>
    <row r="771" spans="6:16">
      <c r="F771" s="7"/>
      <c r="P771" s="6"/>
    </row>
    <row r="772" spans="6:16">
      <c r="F772" s="7"/>
      <c r="P772" s="6"/>
    </row>
    <row r="773" spans="6:16">
      <c r="F773" s="7"/>
      <c r="P773" s="6"/>
    </row>
    <row r="774" spans="6:16">
      <c r="F774" s="7"/>
      <c r="P774" s="6"/>
    </row>
    <row r="775" spans="6:16">
      <c r="F775" s="7"/>
      <c r="P775" s="6"/>
    </row>
    <row r="776" spans="6:16">
      <c r="F776" s="7"/>
      <c r="P776" s="6"/>
    </row>
    <row r="777" spans="6:16">
      <c r="F777" s="7"/>
      <c r="P777" s="6"/>
    </row>
    <row r="778" spans="6:16">
      <c r="F778" s="7"/>
      <c r="P778" s="6"/>
    </row>
    <row r="779" spans="6:16">
      <c r="F779" s="7"/>
      <c r="P779" s="6"/>
    </row>
    <row r="780" spans="6:16">
      <c r="F780" s="7"/>
      <c r="P780" s="6"/>
    </row>
    <row r="781" spans="6:16">
      <c r="F781" s="7"/>
      <c r="P781" s="6"/>
    </row>
    <row r="782" spans="6:16">
      <c r="F782" s="7"/>
      <c r="P782" s="6"/>
    </row>
    <row r="783" spans="6:16">
      <c r="F783" s="7"/>
      <c r="P783" s="6"/>
    </row>
    <row r="784" spans="6:16">
      <c r="F784" s="7"/>
      <c r="P784" s="6"/>
    </row>
    <row r="785" spans="6:16">
      <c r="F785" s="7"/>
      <c r="P785" s="6"/>
    </row>
    <row r="786" spans="6:16">
      <c r="F786" s="7"/>
      <c r="P786" s="6"/>
    </row>
    <row r="787" spans="6:16">
      <c r="F787" s="7"/>
      <c r="P787" s="6"/>
    </row>
    <row r="788" spans="6:16">
      <c r="F788" s="7"/>
      <c r="P788" s="6"/>
    </row>
    <row r="789" spans="6:16">
      <c r="F789" s="7"/>
      <c r="P789" s="6"/>
    </row>
    <row r="790" spans="6:16">
      <c r="F790" s="7"/>
      <c r="P790" s="6"/>
    </row>
    <row r="791" spans="6:16">
      <c r="F791" s="7"/>
      <c r="P791" s="6"/>
    </row>
    <row r="792" spans="6:16">
      <c r="F792" s="7"/>
      <c r="P792" s="6"/>
    </row>
    <row r="793" spans="6:16">
      <c r="F793" s="7"/>
      <c r="P793" s="6"/>
    </row>
    <row r="794" spans="6:16">
      <c r="F794" s="7"/>
      <c r="P794" s="6"/>
    </row>
    <row r="795" spans="6:16">
      <c r="F795" s="7"/>
      <c r="P795" s="6"/>
    </row>
    <row r="796" spans="6:16">
      <c r="F796" s="7"/>
      <c r="P796" s="6"/>
    </row>
    <row r="797" spans="6:16">
      <c r="F797" s="7"/>
      <c r="P797" s="6"/>
    </row>
    <row r="798" spans="6:16">
      <c r="F798" s="7"/>
      <c r="P798" s="6"/>
    </row>
    <row r="799" spans="6:16">
      <c r="F799" s="7"/>
      <c r="P799" s="6"/>
    </row>
    <row r="800" spans="6:16">
      <c r="F800" s="7"/>
      <c r="P800" s="6"/>
    </row>
    <row r="801" spans="6:16">
      <c r="F801" s="7"/>
      <c r="P801" s="6"/>
    </row>
    <row r="802" spans="6:16">
      <c r="F802" s="7"/>
      <c r="P802" s="6"/>
    </row>
    <row r="803" spans="6:16">
      <c r="F803" s="7"/>
      <c r="P803" s="6"/>
    </row>
    <row r="804" spans="6:16">
      <c r="F804" s="7"/>
      <c r="P804" s="6"/>
    </row>
    <row r="805" spans="6:16">
      <c r="F805" s="7"/>
      <c r="P805" s="6"/>
    </row>
    <row r="806" spans="6:16">
      <c r="F806" s="7"/>
      <c r="P806" s="6"/>
    </row>
    <row r="807" spans="6:16">
      <c r="F807" s="7"/>
      <c r="P807" s="6"/>
    </row>
    <row r="808" spans="6:16">
      <c r="F808" s="7"/>
      <c r="P808" s="6"/>
    </row>
    <row r="809" spans="6:16">
      <c r="F809" s="7"/>
      <c r="P809" s="6"/>
    </row>
    <row r="810" spans="6:16">
      <c r="F810" s="7"/>
      <c r="P810" s="6"/>
    </row>
    <row r="811" spans="6:16">
      <c r="F811" s="7"/>
      <c r="P811" s="6"/>
    </row>
    <row r="812" spans="6:16">
      <c r="F812" s="7"/>
      <c r="P812" s="6"/>
    </row>
    <row r="813" spans="6:16">
      <c r="F813" s="7"/>
      <c r="P813" s="6"/>
    </row>
    <row r="814" spans="6:16">
      <c r="F814" s="7"/>
      <c r="P814" s="6"/>
    </row>
    <row r="815" spans="6:16">
      <c r="F815" s="7"/>
      <c r="P815" s="6"/>
    </row>
    <row r="816" spans="6:16">
      <c r="F816" s="7"/>
      <c r="P816" s="6"/>
    </row>
    <row r="817" spans="6:16">
      <c r="F817" s="7"/>
      <c r="P817" s="6"/>
    </row>
    <row r="818" spans="6:16">
      <c r="F818" s="7"/>
      <c r="P818" s="6"/>
    </row>
    <row r="819" spans="6:16">
      <c r="F819" s="7"/>
      <c r="P819" s="6"/>
    </row>
    <row r="820" spans="6:16">
      <c r="F820" s="7"/>
      <c r="P820" s="6"/>
    </row>
    <row r="821" spans="6:16">
      <c r="F821" s="7"/>
      <c r="P821" s="6"/>
    </row>
    <row r="822" spans="6:16">
      <c r="F822" s="7"/>
      <c r="P822" s="6"/>
    </row>
    <row r="823" spans="6:16">
      <c r="F823" s="7"/>
      <c r="P823" s="6"/>
    </row>
    <row r="824" spans="6:16">
      <c r="F824" s="7"/>
      <c r="P824" s="6"/>
    </row>
    <row r="825" spans="6:16">
      <c r="F825" s="7"/>
      <c r="P825" s="6"/>
    </row>
    <row r="826" spans="6:16">
      <c r="F826" s="7"/>
      <c r="P826" s="6"/>
    </row>
    <row r="827" spans="6:16">
      <c r="F827" s="7"/>
      <c r="P827" s="6"/>
    </row>
    <row r="828" spans="6:16">
      <c r="F828" s="7"/>
      <c r="P828" s="6"/>
    </row>
    <row r="829" spans="6:16">
      <c r="F829" s="7"/>
      <c r="P829" s="6"/>
    </row>
    <row r="830" spans="6:16">
      <c r="F830" s="7"/>
      <c r="P830" s="6"/>
    </row>
    <row r="831" spans="6:16">
      <c r="F831" s="7"/>
      <c r="P831" s="6"/>
    </row>
    <row r="832" spans="6:16">
      <c r="F832" s="7"/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  <c r="P843" s="6"/>
    </row>
    <row r="844" spans="6:16">
      <c r="F844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I140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3">
    <mergeCell ref="K27:K28"/>
    <mergeCell ref="L27:L28"/>
    <mergeCell ref="K363:L363"/>
    <mergeCell ref="K366:L366"/>
    <mergeCell ref="D366:G366"/>
    <mergeCell ref="K362:L362"/>
    <mergeCell ref="K365:L365"/>
    <mergeCell ref="A29:F29"/>
    <mergeCell ref="A27:F28"/>
    <mergeCell ref="G27:G28"/>
    <mergeCell ref="H27:H28"/>
    <mergeCell ref="I27:J27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C22:I22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topLeftCell="A51" workbookViewId="0">
      <selection activeCell="S176" sqref="S176"/>
    </sheetView>
  </sheetViews>
  <sheetFormatPr defaultColWidth="9.140625" defaultRowHeight="12.75"/>
  <cols>
    <col min="1" max="4" width="2" style="7" customWidth="1"/>
    <col min="5" max="5" width="2.140625" style="7" customWidth="1"/>
    <col min="6" max="6" width="3.5703125" style="172" customWidth="1"/>
    <col min="7" max="7" width="34.28515625" style="7" customWidth="1"/>
    <col min="8" max="8" width="4.7109375" style="7" customWidth="1"/>
    <col min="9" max="9" width="9.85546875" style="7" customWidth="1"/>
    <col min="10" max="10" width="11.7109375" style="7" customWidth="1"/>
    <col min="11" max="11" width="12.42578125" style="7" customWidth="1"/>
    <col min="12" max="12" width="13.28515625" style="7" customWidth="1"/>
    <col min="13" max="13" width="0.140625" style="7" hidden="1" customWidth="1"/>
    <col min="14" max="14" width="6.140625" style="7" hidden="1" customWidth="1"/>
    <col min="15" max="15" width="8.85546875" style="7" hidden="1" customWidth="1"/>
    <col min="16" max="16" width="9.140625" style="7" hidden="1" customWidth="1"/>
    <col min="17" max="17" width="11.28515625" style="7" bestFit="1" customWidth="1"/>
    <col min="18" max="18" width="34.42578125" style="7" customWidth="1"/>
    <col min="19" max="16384" width="9.140625" style="7"/>
  </cols>
  <sheetData>
    <row r="1" spans="1:36" ht="9.6" customHeight="1">
      <c r="A1" s="6"/>
      <c r="B1" s="6"/>
      <c r="C1" s="6"/>
      <c r="D1" s="6"/>
      <c r="E1" s="6"/>
      <c r="F1" s="189"/>
      <c r="G1" s="191"/>
      <c r="H1" s="192"/>
      <c r="I1" s="193"/>
      <c r="J1" s="409" t="s">
        <v>299</v>
      </c>
      <c r="K1" s="1"/>
      <c r="L1" s="1"/>
      <c r="M1" s="2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9.6" customHeight="1">
      <c r="A2" s="6"/>
      <c r="B2" s="6"/>
      <c r="C2" s="6"/>
      <c r="D2" s="6"/>
      <c r="E2" s="6"/>
      <c r="F2" s="189"/>
      <c r="G2" s="6"/>
      <c r="H2" s="194"/>
      <c r="I2" s="211"/>
      <c r="J2" s="1" t="s">
        <v>0</v>
      </c>
      <c r="K2" s="1"/>
      <c r="L2" s="1"/>
      <c r="M2" s="2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9.6" customHeight="1">
      <c r="A3" s="6"/>
      <c r="B3" s="6"/>
      <c r="C3" s="6"/>
      <c r="D3" s="6"/>
      <c r="E3" s="6"/>
      <c r="F3" s="189"/>
      <c r="G3" s="6"/>
      <c r="H3" s="195"/>
      <c r="I3" s="194"/>
      <c r="J3" s="1" t="s">
        <v>1</v>
      </c>
      <c r="K3" s="1"/>
      <c r="L3" s="1"/>
      <c r="M3" s="2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9.6" customHeight="1">
      <c r="A4" s="6"/>
      <c r="B4" s="6"/>
      <c r="C4" s="6"/>
      <c r="D4" s="6"/>
      <c r="E4" s="6"/>
      <c r="F4" s="189"/>
      <c r="G4" s="196" t="s">
        <v>2</v>
      </c>
      <c r="H4" s="194"/>
      <c r="I4" s="211"/>
      <c r="J4" s="1" t="s">
        <v>3</v>
      </c>
      <c r="K4" s="1"/>
      <c r="L4" s="1"/>
      <c r="M4" s="2"/>
      <c r="N4" s="4"/>
      <c r="O4" s="5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9.6" customHeight="1">
      <c r="A5" s="6"/>
      <c r="B5" s="6"/>
      <c r="C5" s="6"/>
      <c r="D5" s="6"/>
      <c r="E5" s="6"/>
      <c r="F5" s="189"/>
      <c r="G5" s="6"/>
      <c r="H5" s="197"/>
      <c r="I5" s="211"/>
      <c r="J5" s="1" t="s">
        <v>300</v>
      </c>
      <c r="K5" s="1"/>
      <c r="L5" s="1"/>
      <c r="M5" s="2"/>
      <c r="N5" s="3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189"/>
      <c r="G6" s="198" t="s">
        <v>235</v>
      </c>
      <c r="H6" s="1"/>
      <c r="I6" s="1"/>
      <c r="J6" s="199"/>
      <c r="K6" s="199"/>
      <c r="L6" s="200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.75" customHeight="1">
      <c r="A7" s="458" t="s">
        <v>4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4.25" customHeight="1">
      <c r="A8" s="201"/>
      <c r="B8" s="202"/>
      <c r="C8" s="202"/>
      <c r="D8" s="202"/>
      <c r="E8" s="202"/>
      <c r="F8" s="202"/>
      <c r="G8" s="460" t="s">
        <v>5</v>
      </c>
      <c r="H8" s="460"/>
      <c r="I8" s="460"/>
      <c r="J8" s="460"/>
      <c r="K8" s="460"/>
      <c r="L8" s="20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6.5" customHeight="1">
      <c r="A9" s="461" t="str">
        <f>Bendra!A9</f>
        <v>2022  M. KOVO  31 D.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2"/>
      <c r="N9" s="6"/>
      <c r="O9" s="6"/>
      <c r="P9" s="6" t="s">
        <v>6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G10" s="462" t="s">
        <v>236</v>
      </c>
      <c r="H10" s="462"/>
      <c r="I10" s="462"/>
      <c r="J10" s="462"/>
      <c r="K10" s="46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 customHeight="1">
      <c r="G11" s="463" t="s">
        <v>7</v>
      </c>
      <c r="H11" s="463"/>
      <c r="I11" s="463"/>
      <c r="J11" s="463"/>
      <c r="K11" s="46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9" customHeigh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" customHeight="1">
      <c r="B13" s="461" t="s">
        <v>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2" customHeight="1"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2.75" customHeight="1">
      <c r="G15" s="462" t="str">
        <f>Bendra!G15</f>
        <v>2022-04-11  Nr. 34</v>
      </c>
      <c r="H15" s="462"/>
      <c r="I15" s="462"/>
      <c r="J15" s="462"/>
      <c r="K15" s="462"/>
      <c r="M15" s="6"/>
      <c r="N15" s="6"/>
      <c r="O15" s="6"/>
      <c r="P15" s="6"/>
    </row>
    <row r="16" spans="1:36" ht="11.25" customHeight="1">
      <c r="G16" s="464" t="s">
        <v>254</v>
      </c>
      <c r="H16" s="464"/>
      <c r="I16" s="464"/>
      <c r="J16" s="464"/>
      <c r="K16" s="464"/>
      <c r="M16" s="6"/>
      <c r="N16" s="6"/>
      <c r="O16" s="6"/>
      <c r="P16" s="6"/>
    </row>
    <row r="17" spans="1:18" ht="15">
      <c r="A17" s="188"/>
      <c r="B17" s="211"/>
      <c r="C17" s="211"/>
      <c r="D17" s="211"/>
      <c r="E17" s="265" t="s">
        <v>201</v>
      </c>
      <c r="F17" s="265"/>
      <c r="G17" s="265"/>
      <c r="H17" s="265"/>
      <c r="I17" s="265"/>
      <c r="J17" s="265"/>
      <c r="K17" s="265"/>
      <c r="L17" s="211"/>
      <c r="M17" s="6"/>
      <c r="N17" s="6"/>
      <c r="O17" s="6"/>
      <c r="P17" s="6"/>
    </row>
    <row r="18" spans="1:18" ht="13.15" customHeight="1">
      <c r="A18" s="465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203"/>
      <c r="N18" s="6"/>
      <c r="O18" s="6"/>
      <c r="P18" s="6"/>
    </row>
    <row r="19" spans="1:18" ht="14.25">
      <c r="A19" s="6"/>
      <c r="B19" s="6"/>
      <c r="C19" s="6"/>
      <c r="D19" s="6"/>
      <c r="E19" s="6"/>
      <c r="F19" s="6"/>
      <c r="G19" s="6"/>
      <c r="H19" s="6"/>
      <c r="I19" s="6"/>
      <c r="J19" s="204"/>
      <c r="K19" s="9"/>
      <c r="L19" s="205" t="s">
        <v>10</v>
      </c>
      <c r="M19" s="203"/>
      <c r="N19" s="6"/>
      <c r="O19" s="6"/>
      <c r="P19" s="6"/>
    </row>
    <row r="20" spans="1:18" ht="14.25">
      <c r="A20" s="6"/>
      <c r="B20" s="6"/>
      <c r="C20" s="6"/>
      <c r="D20" s="6"/>
      <c r="E20" s="6"/>
      <c r="F20" s="6"/>
      <c r="G20" s="6"/>
      <c r="H20" s="6"/>
      <c r="I20" s="6"/>
      <c r="J20" s="206" t="s">
        <v>11</v>
      </c>
      <c r="K20" s="207"/>
      <c r="L20" s="10"/>
      <c r="M20" s="203"/>
      <c r="N20" s="6"/>
      <c r="O20" s="6"/>
      <c r="P20" s="6"/>
    </row>
    <row r="21" spans="1:18" ht="14.25">
      <c r="A21" s="6"/>
      <c r="B21" s="6"/>
      <c r="C21" s="6"/>
      <c r="D21" s="6"/>
      <c r="E21" s="3"/>
      <c r="F21" s="208"/>
      <c r="H21" s="6"/>
      <c r="I21" s="209"/>
      <c r="J21" s="209"/>
      <c r="K21" s="210" t="s">
        <v>12</v>
      </c>
      <c r="L21" s="11"/>
      <c r="M21" s="203"/>
      <c r="N21" s="6"/>
      <c r="O21" s="6"/>
      <c r="P21" s="6"/>
    </row>
    <row r="22" spans="1:18" ht="15">
      <c r="A22" s="6"/>
      <c r="B22" s="6"/>
      <c r="C22" s="466" t="s">
        <v>271</v>
      </c>
      <c r="D22" s="467"/>
      <c r="E22" s="467"/>
      <c r="F22" s="467"/>
      <c r="G22" s="467"/>
      <c r="H22" s="467"/>
      <c r="I22" s="467"/>
      <c r="J22" s="12"/>
      <c r="K22" s="210" t="s">
        <v>13</v>
      </c>
      <c r="L22" s="13"/>
      <c r="M22" s="203"/>
      <c r="N22" s="6"/>
      <c r="O22" s="6"/>
      <c r="P22" s="6"/>
    </row>
    <row r="23" spans="1:18" ht="14.25">
      <c r="A23" s="6"/>
      <c r="B23" s="6"/>
      <c r="C23" s="188"/>
      <c r="D23" s="12"/>
      <c r="E23" s="12"/>
      <c r="F23" s="12"/>
      <c r="G23" s="212"/>
      <c r="H23" s="14"/>
      <c r="I23" s="12"/>
      <c r="J23" s="215" t="s">
        <v>14</v>
      </c>
      <c r="K23" s="15"/>
      <c r="L23" s="11"/>
      <c r="M23" s="203"/>
      <c r="N23" s="6"/>
      <c r="O23" s="6"/>
      <c r="P23" s="6"/>
    </row>
    <row r="24" spans="1:18" ht="14.25">
      <c r="A24" s="6"/>
      <c r="B24" s="6"/>
      <c r="C24" s="188"/>
      <c r="D24" s="12"/>
      <c r="E24" s="12"/>
      <c r="F24" s="12"/>
      <c r="G24" s="213" t="s">
        <v>15</v>
      </c>
      <c r="H24" s="16"/>
      <c r="I24" s="17"/>
      <c r="J24" s="214"/>
      <c r="K24" s="11"/>
      <c r="L24" s="11"/>
      <c r="M24" s="203"/>
      <c r="N24" s="6"/>
      <c r="O24" s="6"/>
      <c r="P24" s="6"/>
    </row>
    <row r="25" spans="1:18" ht="14.25">
      <c r="A25" s="6"/>
      <c r="B25" s="6"/>
      <c r="C25" s="188"/>
      <c r="D25" s="12"/>
      <c r="E25" s="12"/>
      <c r="F25" s="12"/>
      <c r="G25" s="445" t="s">
        <v>16</v>
      </c>
      <c r="H25" s="445"/>
      <c r="I25" s="267" t="s">
        <v>267</v>
      </c>
      <c r="J25" s="268" t="s">
        <v>268</v>
      </c>
      <c r="K25" s="269" t="s">
        <v>269</v>
      </c>
      <c r="L25" s="269" t="s">
        <v>269</v>
      </c>
      <c r="M25" s="203"/>
      <c r="N25" s="6"/>
      <c r="O25" s="6"/>
      <c r="P25" s="6"/>
    </row>
    <row r="26" spans="1:18" ht="15.75">
      <c r="A26" s="216"/>
      <c r="B26" s="216"/>
      <c r="C26" s="216"/>
      <c r="D26" s="216"/>
      <c r="E26" s="216"/>
      <c r="F26" s="217"/>
      <c r="G26" s="20"/>
      <c r="H26" s="6"/>
      <c r="I26" s="20"/>
      <c r="J26" s="20"/>
      <c r="K26" s="21"/>
      <c r="L26" s="218" t="s">
        <v>17</v>
      </c>
      <c r="M26" s="22"/>
      <c r="N26" s="6"/>
      <c r="O26" s="6"/>
      <c r="P26" s="6"/>
    </row>
    <row r="27" spans="1:18" ht="25.15" customHeight="1">
      <c r="A27" s="446" t="s">
        <v>18</v>
      </c>
      <c r="B27" s="447"/>
      <c r="C27" s="447"/>
      <c r="D27" s="447"/>
      <c r="E27" s="447"/>
      <c r="F27" s="447"/>
      <c r="G27" s="450" t="s">
        <v>19</v>
      </c>
      <c r="H27" s="452" t="s">
        <v>20</v>
      </c>
      <c r="I27" s="454" t="s">
        <v>21</v>
      </c>
      <c r="J27" s="455"/>
      <c r="K27" s="438" t="s">
        <v>22</v>
      </c>
      <c r="L27" s="433" t="s">
        <v>23</v>
      </c>
      <c r="M27" s="22"/>
      <c r="N27" s="6"/>
      <c r="O27" s="6"/>
      <c r="P27" s="6"/>
    </row>
    <row r="28" spans="1:18" ht="48.6" customHeight="1">
      <c r="A28" s="448"/>
      <c r="B28" s="449"/>
      <c r="C28" s="449"/>
      <c r="D28" s="449"/>
      <c r="E28" s="449"/>
      <c r="F28" s="449"/>
      <c r="G28" s="451"/>
      <c r="H28" s="453"/>
      <c r="I28" s="219" t="s">
        <v>24</v>
      </c>
      <c r="J28" s="220" t="s">
        <v>25</v>
      </c>
      <c r="K28" s="439"/>
      <c r="L28" s="434"/>
      <c r="M28" s="6"/>
      <c r="N28" s="6"/>
      <c r="O28" s="6"/>
      <c r="P28" s="6"/>
      <c r="Q28" s="6"/>
    </row>
    <row r="29" spans="1:18">
      <c r="A29" s="435" t="s">
        <v>26</v>
      </c>
      <c r="B29" s="436"/>
      <c r="C29" s="436"/>
      <c r="D29" s="436"/>
      <c r="E29" s="436"/>
      <c r="F29" s="437"/>
      <c r="G29" s="221">
        <v>2</v>
      </c>
      <c r="H29" s="222">
        <v>3</v>
      </c>
      <c r="I29" s="223" t="s">
        <v>27</v>
      </c>
      <c r="J29" s="224" t="s">
        <v>28</v>
      </c>
      <c r="K29" s="225">
        <v>6</v>
      </c>
      <c r="L29" s="225">
        <v>7</v>
      </c>
      <c r="M29" s="6"/>
      <c r="N29" s="6"/>
      <c r="O29" s="6"/>
      <c r="P29" s="6"/>
      <c r="Q29" s="6"/>
    </row>
    <row r="30" spans="1:18" s="28" customFormat="1">
      <c r="A30" s="23">
        <v>2</v>
      </c>
      <c r="B30" s="23"/>
      <c r="C30" s="24"/>
      <c r="D30" s="25"/>
      <c r="E30" s="23"/>
      <c r="F30" s="26"/>
      <c r="G30" s="25" t="s">
        <v>29</v>
      </c>
      <c r="H30" s="226">
        <v>1</v>
      </c>
      <c r="I30" s="144">
        <f>SUM(I31+I42+I61+I82+I89+I109+I131+I150+I160)</f>
        <v>187500</v>
      </c>
      <c r="J30" s="144">
        <f>SUM(J31+J42+J61+J82+J89+J109+J131+J150+J160)</f>
        <v>44200</v>
      </c>
      <c r="K30" s="143">
        <f>SUM(K31+K42+K61+K82+K89+K109+K131+K150+K160)</f>
        <v>39102.399999999994</v>
      </c>
      <c r="L30" s="144">
        <f>SUM(L31+L42+L61+L82+L89+L109+L131+L150+L160)</f>
        <v>39090.79</v>
      </c>
      <c r="M30" s="27"/>
      <c r="N30" s="27"/>
      <c r="O30" s="27"/>
      <c r="P30" s="27"/>
      <c r="Q30" s="27"/>
    </row>
    <row r="31" spans="1:18" ht="25.5">
      <c r="A31" s="29">
        <v>2</v>
      </c>
      <c r="B31" s="30">
        <v>1</v>
      </c>
      <c r="C31" s="31"/>
      <c r="D31" s="32"/>
      <c r="E31" s="33"/>
      <c r="F31" s="34"/>
      <c r="G31" s="35" t="s">
        <v>30</v>
      </c>
      <c r="H31" s="226">
        <v>2</v>
      </c>
      <c r="I31" s="144">
        <f>SUM(I32+I38)</f>
        <v>130200</v>
      </c>
      <c r="J31" s="144">
        <f>SUM(J32+J38)</f>
        <v>22900</v>
      </c>
      <c r="K31" s="145">
        <f>SUM(K32+K38)</f>
        <v>20336.03</v>
      </c>
      <c r="L31" s="146">
        <f>SUM(L32+L38)</f>
        <v>20295.84</v>
      </c>
      <c r="M31" s="6"/>
      <c r="N31" s="6"/>
      <c r="O31" s="6"/>
      <c r="P31" s="6"/>
      <c r="Q31" s="6"/>
    </row>
    <row r="32" spans="1:18" ht="15.75">
      <c r="A32" s="36">
        <v>2</v>
      </c>
      <c r="B32" s="36">
        <v>1</v>
      </c>
      <c r="C32" s="37">
        <v>1</v>
      </c>
      <c r="D32" s="38"/>
      <c r="E32" s="36"/>
      <c r="F32" s="39"/>
      <c r="G32" s="40" t="s">
        <v>31</v>
      </c>
      <c r="H32" s="226">
        <v>3</v>
      </c>
      <c r="I32" s="148">
        <f>SUM(I33)</f>
        <v>128100</v>
      </c>
      <c r="J32" s="148">
        <f t="shared" ref="J32:L34" si="0">SUM(J33)</f>
        <v>22500</v>
      </c>
      <c r="K32" s="147">
        <f t="shared" si="0"/>
        <v>19967.71</v>
      </c>
      <c r="L32" s="148">
        <f t="shared" si="0"/>
        <v>19927.25</v>
      </c>
      <c r="M32" s="6"/>
      <c r="N32" s="6"/>
      <c r="O32" s="6"/>
      <c r="P32" s="6"/>
      <c r="Q32" s="227"/>
      <c r="R32"/>
    </row>
    <row r="33" spans="1:19" ht="15.75">
      <c r="A33" s="41">
        <v>2</v>
      </c>
      <c r="B33" s="36">
        <v>1</v>
      </c>
      <c r="C33" s="37">
        <v>1</v>
      </c>
      <c r="D33" s="38">
        <v>1</v>
      </c>
      <c r="E33" s="36"/>
      <c r="F33" s="39"/>
      <c r="G33" s="38" t="s">
        <v>31</v>
      </c>
      <c r="H33" s="226">
        <v>4</v>
      </c>
      <c r="I33" s="144">
        <f>SUM(I34+I36)</f>
        <v>128100</v>
      </c>
      <c r="J33" s="144">
        <f t="shared" si="0"/>
        <v>22500</v>
      </c>
      <c r="K33" s="144">
        <f t="shared" si="0"/>
        <v>19967.71</v>
      </c>
      <c r="L33" s="144">
        <f t="shared" si="0"/>
        <v>19927.25</v>
      </c>
      <c r="M33" s="6"/>
      <c r="N33" s="6"/>
      <c r="O33" s="6"/>
      <c r="P33" s="6"/>
      <c r="Q33" s="227"/>
      <c r="R33" s="227"/>
    </row>
    <row r="34" spans="1:19" ht="15.75">
      <c r="A34" s="41">
        <v>2</v>
      </c>
      <c r="B34" s="36">
        <v>1</v>
      </c>
      <c r="C34" s="37">
        <v>1</v>
      </c>
      <c r="D34" s="38">
        <v>1</v>
      </c>
      <c r="E34" s="36">
        <v>1</v>
      </c>
      <c r="F34" s="39"/>
      <c r="G34" s="38" t="s">
        <v>32</v>
      </c>
      <c r="H34" s="226">
        <v>5</v>
      </c>
      <c r="I34" s="147">
        <f>SUM(I35)</f>
        <v>128100</v>
      </c>
      <c r="J34" s="147">
        <f t="shared" si="0"/>
        <v>22500</v>
      </c>
      <c r="K34" s="147">
        <f t="shared" si="0"/>
        <v>19967.71</v>
      </c>
      <c r="L34" s="147">
        <f t="shared" si="0"/>
        <v>19927.25</v>
      </c>
      <c r="M34" s="6"/>
      <c r="N34" s="6"/>
      <c r="O34" s="6"/>
      <c r="P34" s="6"/>
      <c r="Q34" s="227"/>
      <c r="R34" s="227"/>
    </row>
    <row r="35" spans="1:19" ht="15.75">
      <c r="A35" s="41">
        <v>2</v>
      </c>
      <c r="B35" s="36">
        <v>1</v>
      </c>
      <c r="C35" s="37">
        <v>1</v>
      </c>
      <c r="D35" s="38">
        <v>1</v>
      </c>
      <c r="E35" s="36">
        <v>1</v>
      </c>
      <c r="F35" s="39">
        <v>1</v>
      </c>
      <c r="G35" s="38" t="s">
        <v>32</v>
      </c>
      <c r="H35" s="226">
        <v>6</v>
      </c>
      <c r="I35" s="154">
        <v>128100</v>
      </c>
      <c r="J35" s="142">
        <v>22500</v>
      </c>
      <c r="K35" s="142">
        <v>19967.71</v>
      </c>
      <c r="L35" s="142">
        <v>19927.25</v>
      </c>
      <c r="M35" s="6"/>
      <c r="N35" s="6"/>
      <c r="O35" s="6"/>
      <c r="P35" s="6"/>
      <c r="Q35" s="227"/>
      <c r="R35" s="227"/>
    </row>
    <row r="36" spans="1:19" ht="15.75">
      <c r="A36" s="41">
        <v>2</v>
      </c>
      <c r="B36" s="36">
        <v>1</v>
      </c>
      <c r="C36" s="37">
        <v>1</v>
      </c>
      <c r="D36" s="38">
        <v>1</v>
      </c>
      <c r="E36" s="36">
        <v>2</v>
      </c>
      <c r="F36" s="39"/>
      <c r="G36" s="38" t="s">
        <v>33</v>
      </c>
      <c r="H36" s="226">
        <v>7</v>
      </c>
      <c r="I36" s="147">
        <f>I37</f>
        <v>0</v>
      </c>
      <c r="J36" s="147">
        <f t="shared" ref="J36:L36" si="1">J37</f>
        <v>0</v>
      </c>
      <c r="K36" s="147">
        <f>K37</f>
        <v>0</v>
      </c>
      <c r="L36" s="147">
        <f t="shared" si="1"/>
        <v>0</v>
      </c>
      <c r="M36" s="6"/>
      <c r="N36" s="6"/>
      <c r="O36" s="6"/>
      <c r="P36" s="6"/>
      <c r="Q36" s="227"/>
      <c r="R36" s="227"/>
    </row>
    <row r="37" spans="1:19" ht="15.75">
      <c r="A37" s="41">
        <v>2</v>
      </c>
      <c r="B37" s="36">
        <v>1</v>
      </c>
      <c r="C37" s="37">
        <v>1</v>
      </c>
      <c r="D37" s="38">
        <v>1</v>
      </c>
      <c r="E37" s="36">
        <v>2</v>
      </c>
      <c r="F37" s="39">
        <v>1</v>
      </c>
      <c r="G37" s="38" t="s">
        <v>33</v>
      </c>
      <c r="H37" s="226">
        <v>8</v>
      </c>
      <c r="I37" s="142"/>
      <c r="J37" s="149"/>
      <c r="K37" s="142"/>
      <c r="L37" s="149"/>
      <c r="M37" s="6"/>
      <c r="N37" s="6"/>
      <c r="O37" s="6"/>
      <c r="P37" s="6"/>
      <c r="Q37" s="227"/>
      <c r="R37" s="227"/>
    </row>
    <row r="38" spans="1:19" ht="15.75">
      <c r="A38" s="41">
        <v>2</v>
      </c>
      <c r="B38" s="36">
        <v>1</v>
      </c>
      <c r="C38" s="37">
        <v>2</v>
      </c>
      <c r="D38" s="38"/>
      <c r="E38" s="36"/>
      <c r="F38" s="39"/>
      <c r="G38" s="40" t="s">
        <v>34</v>
      </c>
      <c r="H38" s="226">
        <v>9</v>
      </c>
      <c r="I38" s="147">
        <f>I39</f>
        <v>2100</v>
      </c>
      <c r="J38" s="148">
        <f t="shared" ref="J38:L39" si="2">J39</f>
        <v>400</v>
      </c>
      <c r="K38" s="147">
        <f t="shared" si="2"/>
        <v>368.32</v>
      </c>
      <c r="L38" s="148">
        <f t="shared" si="2"/>
        <v>368.59</v>
      </c>
      <c r="M38" s="6"/>
      <c r="N38" s="6"/>
      <c r="O38" s="6"/>
      <c r="P38" s="6"/>
      <c r="Q38" s="227"/>
      <c r="R38" s="227"/>
    </row>
    <row r="39" spans="1:19" ht="15.75">
      <c r="A39" s="41">
        <v>2</v>
      </c>
      <c r="B39" s="36">
        <v>1</v>
      </c>
      <c r="C39" s="37">
        <v>2</v>
      </c>
      <c r="D39" s="38">
        <v>1</v>
      </c>
      <c r="E39" s="36"/>
      <c r="F39" s="39"/>
      <c r="G39" s="38" t="s">
        <v>34</v>
      </c>
      <c r="H39" s="226">
        <v>10</v>
      </c>
      <c r="I39" s="147">
        <f>I40</f>
        <v>2100</v>
      </c>
      <c r="J39" s="148">
        <f t="shared" si="2"/>
        <v>400</v>
      </c>
      <c r="K39" s="148">
        <f t="shared" si="2"/>
        <v>368.32</v>
      </c>
      <c r="L39" s="148">
        <f t="shared" si="2"/>
        <v>368.59</v>
      </c>
      <c r="M39" s="6"/>
      <c r="N39" s="6"/>
      <c r="O39" s="6"/>
      <c r="P39" s="6"/>
      <c r="Q39" s="227"/>
      <c r="R39"/>
    </row>
    <row r="40" spans="1:19" ht="15.75">
      <c r="A40" s="41">
        <v>2</v>
      </c>
      <c r="B40" s="36">
        <v>1</v>
      </c>
      <c r="C40" s="37">
        <v>2</v>
      </c>
      <c r="D40" s="38">
        <v>1</v>
      </c>
      <c r="E40" s="36">
        <v>1</v>
      </c>
      <c r="F40" s="39"/>
      <c r="G40" s="38" t="s">
        <v>34</v>
      </c>
      <c r="H40" s="226">
        <v>11</v>
      </c>
      <c r="I40" s="148">
        <f>I41</f>
        <v>2100</v>
      </c>
      <c r="J40" s="148">
        <f>J41</f>
        <v>400</v>
      </c>
      <c r="K40" s="148">
        <f>K41</f>
        <v>368.32</v>
      </c>
      <c r="L40" s="148">
        <f>L41</f>
        <v>368.59</v>
      </c>
      <c r="M40" s="6"/>
      <c r="N40" s="6"/>
      <c r="O40" s="6"/>
      <c r="P40" s="6"/>
      <c r="Q40" s="227"/>
      <c r="R40" s="227"/>
    </row>
    <row r="41" spans="1:19" ht="15.75">
      <c r="A41" s="41">
        <v>2</v>
      </c>
      <c r="B41" s="36">
        <v>1</v>
      </c>
      <c r="C41" s="37">
        <v>2</v>
      </c>
      <c r="D41" s="38">
        <v>1</v>
      </c>
      <c r="E41" s="36">
        <v>1</v>
      </c>
      <c r="F41" s="39">
        <v>1</v>
      </c>
      <c r="G41" s="38" t="s">
        <v>34</v>
      </c>
      <c r="H41" s="226">
        <v>12</v>
      </c>
      <c r="I41" s="149">
        <v>2100</v>
      </c>
      <c r="J41" s="142">
        <v>400</v>
      </c>
      <c r="K41" s="142">
        <v>368.32</v>
      </c>
      <c r="L41" s="142">
        <v>368.59</v>
      </c>
      <c r="M41" s="6"/>
      <c r="N41" s="6"/>
      <c r="O41" s="6"/>
      <c r="P41" s="6"/>
      <c r="Q41" s="227"/>
      <c r="R41" s="227"/>
    </row>
    <row r="42" spans="1:19">
      <c r="A42" s="42">
        <v>2</v>
      </c>
      <c r="B42" s="43">
        <v>2</v>
      </c>
      <c r="C42" s="31"/>
      <c r="D42" s="32"/>
      <c r="E42" s="33"/>
      <c r="F42" s="34"/>
      <c r="G42" s="35" t="s">
        <v>237</v>
      </c>
      <c r="H42" s="226">
        <v>13</v>
      </c>
      <c r="I42" s="150">
        <f>I43</f>
        <v>52500</v>
      </c>
      <c r="J42" s="187">
        <f t="shared" ref="J42:L44" si="3">J43</f>
        <v>20000</v>
      </c>
      <c r="K42" s="150">
        <f t="shared" si="3"/>
        <v>17959.53</v>
      </c>
      <c r="L42" s="150">
        <f t="shared" si="3"/>
        <v>17949.240000000002</v>
      </c>
      <c r="M42" s="6"/>
      <c r="N42" s="6"/>
      <c r="O42" s="6"/>
      <c r="P42" s="6"/>
      <c r="Q42" s="6"/>
    </row>
    <row r="43" spans="1:19" ht="15.75">
      <c r="A43" s="41">
        <v>2</v>
      </c>
      <c r="B43" s="36">
        <v>2</v>
      </c>
      <c r="C43" s="37">
        <v>1</v>
      </c>
      <c r="D43" s="38"/>
      <c r="E43" s="36"/>
      <c r="F43" s="39"/>
      <c r="G43" s="76" t="s">
        <v>237</v>
      </c>
      <c r="H43" s="226">
        <v>14</v>
      </c>
      <c r="I43" s="148">
        <f>I44</f>
        <v>52500</v>
      </c>
      <c r="J43" s="147">
        <f t="shared" si="3"/>
        <v>20000</v>
      </c>
      <c r="K43" s="148">
        <f t="shared" si="3"/>
        <v>17959.53</v>
      </c>
      <c r="L43" s="147">
        <f t="shared" si="3"/>
        <v>17949.240000000002</v>
      </c>
      <c r="M43" s="6"/>
      <c r="N43" s="6"/>
      <c r="O43" s="6"/>
      <c r="P43" s="6"/>
      <c r="Q43" s="227"/>
      <c r="R43"/>
      <c r="S43" s="227"/>
    </row>
    <row r="44" spans="1:19" ht="15.75">
      <c r="A44" s="41">
        <v>2</v>
      </c>
      <c r="B44" s="36">
        <v>2</v>
      </c>
      <c r="C44" s="37">
        <v>1</v>
      </c>
      <c r="D44" s="38">
        <v>1</v>
      </c>
      <c r="E44" s="36"/>
      <c r="F44" s="39"/>
      <c r="G44" s="76" t="s">
        <v>237</v>
      </c>
      <c r="H44" s="226">
        <v>15</v>
      </c>
      <c r="I44" s="148">
        <f>I45</f>
        <v>52500</v>
      </c>
      <c r="J44" s="147">
        <f t="shared" si="3"/>
        <v>20000</v>
      </c>
      <c r="K44" s="151">
        <f t="shared" si="3"/>
        <v>17959.53</v>
      </c>
      <c r="L44" s="151">
        <f t="shared" si="3"/>
        <v>17949.240000000002</v>
      </c>
      <c r="M44" s="6"/>
      <c r="N44" s="6"/>
      <c r="O44" s="6"/>
      <c r="P44" s="6"/>
      <c r="Q44" s="227"/>
      <c r="R44" s="227"/>
      <c r="S44"/>
    </row>
    <row r="45" spans="1:19" ht="15.75">
      <c r="A45" s="44">
        <v>2</v>
      </c>
      <c r="B45" s="45">
        <v>2</v>
      </c>
      <c r="C45" s="46">
        <v>1</v>
      </c>
      <c r="D45" s="47">
        <v>1</v>
      </c>
      <c r="E45" s="45">
        <v>1</v>
      </c>
      <c r="F45" s="48"/>
      <c r="G45" s="76" t="s">
        <v>237</v>
      </c>
      <c r="H45" s="226">
        <v>16</v>
      </c>
      <c r="I45" s="159">
        <f>SUM(I46:I60)</f>
        <v>52500</v>
      </c>
      <c r="J45" s="159">
        <f>SUM(J46:J60)</f>
        <v>20000</v>
      </c>
      <c r="K45" s="152">
        <f>SUM(K46:K60)</f>
        <v>17959.53</v>
      </c>
      <c r="L45" s="152">
        <f>SUM(L46:L60)</f>
        <v>17949.240000000002</v>
      </c>
      <c r="M45" s="6"/>
      <c r="N45" s="6"/>
      <c r="O45" s="6"/>
      <c r="P45" s="6"/>
      <c r="Q45" s="227"/>
      <c r="R45" s="227"/>
      <c r="S45"/>
    </row>
    <row r="46" spans="1:19" ht="15.75">
      <c r="A46" s="49">
        <v>2</v>
      </c>
      <c r="B46" s="50">
        <v>2</v>
      </c>
      <c r="C46" s="51">
        <v>1</v>
      </c>
      <c r="D46" s="52">
        <v>1</v>
      </c>
      <c r="E46" s="50">
        <v>1</v>
      </c>
      <c r="F46" s="53">
        <v>1</v>
      </c>
      <c r="G46" s="52" t="s">
        <v>35</v>
      </c>
      <c r="H46" s="226">
        <v>17</v>
      </c>
      <c r="I46" s="142">
        <v>3300</v>
      </c>
      <c r="J46" s="142">
        <v>700</v>
      </c>
      <c r="K46" s="142">
        <v>480.98</v>
      </c>
      <c r="L46" s="142">
        <v>480.98</v>
      </c>
      <c r="M46" s="6"/>
      <c r="N46" s="6"/>
      <c r="O46" s="6"/>
      <c r="P46" s="6"/>
      <c r="Q46" s="227"/>
      <c r="R46" s="227"/>
      <c r="S46"/>
    </row>
    <row r="47" spans="1:19" ht="25.5">
      <c r="A47" s="49">
        <v>2</v>
      </c>
      <c r="B47" s="50">
        <v>2</v>
      </c>
      <c r="C47" s="51">
        <v>1</v>
      </c>
      <c r="D47" s="52">
        <v>1</v>
      </c>
      <c r="E47" s="50">
        <v>1</v>
      </c>
      <c r="F47" s="54">
        <v>2</v>
      </c>
      <c r="G47" s="52" t="s">
        <v>238</v>
      </c>
      <c r="H47" s="226">
        <v>18</v>
      </c>
      <c r="I47" s="142">
        <v>300</v>
      </c>
      <c r="J47" s="142">
        <v>100</v>
      </c>
      <c r="K47" s="142">
        <v>0</v>
      </c>
      <c r="L47" s="142"/>
      <c r="M47" s="6"/>
      <c r="N47" s="6"/>
      <c r="O47" s="6"/>
      <c r="P47" s="6"/>
      <c r="Q47" s="227"/>
      <c r="R47" s="227"/>
      <c r="S47"/>
    </row>
    <row r="48" spans="1:19" ht="25.5">
      <c r="A48" s="49">
        <v>2</v>
      </c>
      <c r="B48" s="50">
        <v>2</v>
      </c>
      <c r="C48" s="51">
        <v>1</v>
      </c>
      <c r="D48" s="52">
        <v>1</v>
      </c>
      <c r="E48" s="50">
        <v>1</v>
      </c>
      <c r="F48" s="54">
        <v>5</v>
      </c>
      <c r="G48" s="52" t="s">
        <v>239</v>
      </c>
      <c r="H48" s="226">
        <v>19</v>
      </c>
      <c r="I48" s="142">
        <v>1000</v>
      </c>
      <c r="J48" s="142">
        <v>200</v>
      </c>
      <c r="K48" s="142">
        <v>160.9</v>
      </c>
      <c r="L48" s="142">
        <v>160.9</v>
      </c>
      <c r="M48" s="6"/>
      <c r="N48" s="6"/>
      <c r="O48" s="6"/>
      <c r="P48" s="6"/>
      <c r="Q48" s="227"/>
      <c r="R48" s="227"/>
      <c r="S48"/>
    </row>
    <row r="49" spans="1:19" ht="25.5">
      <c r="A49" s="49">
        <v>2</v>
      </c>
      <c r="B49" s="50">
        <v>2</v>
      </c>
      <c r="C49" s="51">
        <v>1</v>
      </c>
      <c r="D49" s="52">
        <v>1</v>
      </c>
      <c r="E49" s="50">
        <v>1</v>
      </c>
      <c r="F49" s="54">
        <v>6</v>
      </c>
      <c r="G49" s="52" t="s">
        <v>36</v>
      </c>
      <c r="H49" s="226">
        <v>20</v>
      </c>
      <c r="I49" s="142"/>
      <c r="J49" s="142"/>
      <c r="K49" s="142"/>
      <c r="L49" s="142"/>
      <c r="M49" s="6"/>
      <c r="N49" s="6"/>
      <c r="O49" s="6"/>
      <c r="P49" s="6"/>
      <c r="Q49" s="227"/>
      <c r="R49" s="227"/>
      <c r="S49"/>
    </row>
    <row r="50" spans="1:19" ht="25.5">
      <c r="A50" s="55">
        <v>2</v>
      </c>
      <c r="B50" s="56">
        <v>2</v>
      </c>
      <c r="C50" s="57">
        <v>1</v>
      </c>
      <c r="D50" s="58">
        <v>1</v>
      </c>
      <c r="E50" s="56">
        <v>1</v>
      </c>
      <c r="F50" s="59">
        <v>7</v>
      </c>
      <c r="G50" s="58" t="s">
        <v>240</v>
      </c>
      <c r="H50" s="226">
        <v>21</v>
      </c>
      <c r="I50" s="142">
        <v>300</v>
      </c>
      <c r="J50" s="142">
        <v>0</v>
      </c>
      <c r="K50" s="142">
        <v>0</v>
      </c>
      <c r="L50" s="142">
        <v>0</v>
      </c>
      <c r="M50" s="6"/>
      <c r="N50" s="6"/>
      <c r="O50" s="6"/>
      <c r="P50" s="6"/>
      <c r="Q50" s="227"/>
      <c r="R50" s="227"/>
      <c r="S50"/>
    </row>
    <row r="51" spans="1:19" ht="15.75">
      <c r="A51" s="49">
        <v>2</v>
      </c>
      <c r="B51" s="50">
        <v>2</v>
      </c>
      <c r="C51" s="51">
        <v>1</v>
      </c>
      <c r="D51" s="52">
        <v>1</v>
      </c>
      <c r="E51" s="50">
        <v>1</v>
      </c>
      <c r="F51" s="54">
        <v>11</v>
      </c>
      <c r="G51" s="52" t="s">
        <v>37</v>
      </c>
      <c r="H51" s="226">
        <v>22</v>
      </c>
      <c r="I51" s="149">
        <v>100</v>
      </c>
      <c r="J51" s="142">
        <v>0</v>
      </c>
      <c r="K51" s="142">
        <v>0</v>
      </c>
      <c r="L51" s="142">
        <v>0</v>
      </c>
      <c r="M51" s="6"/>
      <c r="N51" s="6"/>
      <c r="O51" s="6"/>
      <c r="P51" s="6"/>
      <c r="Q51" s="227"/>
      <c r="R51" s="227"/>
      <c r="S51"/>
    </row>
    <row r="52" spans="1:19" ht="15.75">
      <c r="A52" s="60">
        <v>2</v>
      </c>
      <c r="B52" s="61">
        <v>2</v>
      </c>
      <c r="C52" s="62">
        <v>1</v>
      </c>
      <c r="D52" s="62">
        <v>1</v>
      </c>
      <c r="E52" s="62">
        <v>1</v>
      </c>
      <c r="F52" s="63">
        <v>12</v>
      </c>
      <c r="G52" s="64" t="s">
        <v>38</v>
      </c>
      <c r="H52" s="226">
        <v>23</v>
      </c>
      <c r="I52" s="162"/>
      <c r="J52" s="142"/>
      <c r="K52" s="142"/>
      <c r="L52" s="142"/>
      <c r="M52" s="6"/>
      <c r="N52" s="6"/>
      <c r="O52" s="6"/>
      <c r="P52" s="6"/>
      <c r="Q52" s="227"/>
      <c r="R52" s="227"/>
      <c r="S52"/>
    </row>
    <row r="53" spans="1:19" ht="25.5">
      <c r="A53" s="49">
        <v>2</v>
      </c>
      <c r="B53" s="50">
        <v>2</v>
      </c>
      <c r="C53" s="51">
        <v>1</v>
      </c>
      <c r="D53" s="51">
        <v>1</v>
      </c>
      <c r="E53" s="51">
        <v>1</v>
      </c>
      <c r="F53" s="54">
        <v>14</v>
      </c>
      <c r="G53" s="65" t="s">
        <v>39</v>
      </c>
      <c r="H53" s="226">
        <v>24</v>
      </c>
      <c r="I53" s="149"/>
      <c r="J53" s="149"/>
      <c r="K53" s="149"/>
      <c r="L53" s="149"/>
      <c r="M53" s="6"/>
      <c r="N53" s="6"/>
      <c r="O53" s="6"/>
      <c r="P53" s="6"/>
      <c r="Q53" s="227"/>
      <c r="R53" s="227"/>
      <c r="S53"/>
    </row>
    <row r="54" spans="1:19" ht="25.5">
      <c r="A54" s="49">
        <v>2</v>
      </c>
      <c r="B54" s="50">
        <v>2</v>
      </c>
      <c r="C54" s="51">
        <v>1</v>
      </c>
      <c r="D54" s="51">
        <v>1</v>
      </c>
      <c r="E54" s="51">
        <v>1</v>
      </c>
      <c r="F54" s="54">
        <v>15</v>
      </c>
      <c r="G54" s="66" t="s">
        <v>241</v>
      </c>
      <c r="H54" s="226">
        <v>25</v>
      </c>
      <c r="I54" s="149">
        <v>5000</v>
      </c>
      <c r="J54" s="142">
        <v>1000</v>
      </c>
      <c r="K54" s="142">
        <v>584.1</v>
      </c>
      <c r="L54" s="142">
        <v>584.1</v>
      </c>
      <c r="M54" s="6"/>
      <c r="N54" s="6"/>
      <c r="O54" s="6"/>
      <c r="P54" s="6"/>
      <c r="Q54" s="227"/>
      <c r="R54" s="227"/>
      <c r="S54"/>
    </row>
    <row r="55" spans="1:19" ht="15.75">
      <c r="A55" s="49">
        <v>2</v>
      </c>
      <c r="B55" s="50">
        <v>2</v>
      </c>
      <c r="C55" s="51">
        <v>1</v>
      </c>
      <c r="D55" s="51">
        <v>1</v>
      </c>
      <c r="E55" s="51">
        <v>1</v>
      </c>
      <c r="F55" s="54">
        <v>16</v>
      </c>
      <c r="G55" s="52" t="s">
        <v>40</v>
      </c>
      <c r="H55" s="226">
        <v>26</v>
      </c>
      <c r="I55" s="149">
        <v>300</v>
      </c>
      <c r="J55" s="142">
        <v>100</v>
      </c>
      <c r="K55" s="142">
        <v>0</v>
      </c>
      <c r="L55" s="142">
        <v>0</v>
      </c>
      <c r="M55" s="6"/>
      <c r="N55" s="6"/>
      <c r="O55" s="6"/>
      <c r="P55" s="6"/>
      <c r="Q55" s="227"/>
      <c r="R55" s="227"/>
      <c r="S55"/>
    </row>
    <row r="56" spans="1:19" ht="25.5">
      <c r="A56" s="49">
        <v>2</v>
      </c>
      <c r="B56" s="50">
        <v>2</v>
      </c>
      <c r="C56" s="51">
        <v>1</v>
      </c>
      <c r="D56" s="51">
        <v>1</v>
      </c>
      <c r="E56" s="51">
        <v>1</v>
      </c>
      <c r="F56" s="54">
        <v>17</v>
      </c>
      <c r="G56" s="52" t="s">
        <v>41</v>
      </c>
      <c r="H56" s="226">
        <v>27</v>
      </c>
      <c r="I56" s="149"/>
      <c r="J56" s="149"/>
      <c r="K56" s="149"/>
      <c r="L56" s="149"/>
      <c r="M56" s="6"/>
      <c r="N56" s="6"/>
      <c r="O56" s="6"/>
      <c r="P56" s="6"/>
      <c r="Q56" s="227"/>
      <c r="R56" s="227"/>
      <c r="S56"/>
    </row>
    <row r="57" spans="1:19" ht="15.75">
      <c r="A57" s="49">
        <v>2</v>
      </c>
      <c r="B57" s="50">
        <v>2</v>
      </c>
      <c r="C57" s="51">
        <v>1</v>
      </c>
      <c r="D57" s="51">
        <v>1</v>
      </c>
      <c r="E57" s="51">
        <v>1</v>
      </c>
      <c r="F57" s="54">
        <v>20</v>
      </c>
      <c r="G57" s="52" t="s">
        <v>42</v>
      </c>
      <c r="H57" s="226">
        <v>28</v>
      </c>
      <c r="I57" s="149">
        <v>36000</v>
      </c>
      <c r="J57" s="142">
        <v>16500</v>
      </c>
      <c r="K57" s="142">
        <v>16119.09</v>
      </c>
      <c r="L57" s="142">
        <v>16114.6</v>
      </c>
      <c r="M57" s="6"/>
      <c r="N57" s="6"/>
      <c r="O57" s="6"/>
      <c r="P57" s="6"/>
      <c r="Q57" s="227"/>
      <c r="R57" s="227"/>
      <c r="S57"/>
    </row>
    <row r="58" spans="1:19" ht="25.5">
      <c r="A58" s="67">
        <v>2</v>
      </c>
      <c r="B58" s="68">
        <v>2</v>
      </c>
      <c r="C58" s="69">
        <v>1</v>
      </c>
      <c r="D58" s="69">
        <v>1</v>
      </c>
      <c r="E58" s="69">
        <v>1</v>
      </c>
      <c r="F58" s="70">
        <v>21</v>
      </c>
      <c r="G58" s="66" t="s">
        <v>43</v>
      </c>
      <c r="H58" s="226">
        <v>29</v>
      </c>
      <c r="I58" s="149">
        <v>1000</v>
      </c>
      <c r="J58" s="142">
        <v>300</v>
      </c>
      <c r="K58" s="142">
        <v>25.46</v>
      </c>
      <c r="L58" s="142">
        <v>25.46</v>
      </c>
      <c r="M58" s="6"/>
      <c r="N58" s="6"/>
      <c r="O58" s="6"/>
      <c r="P58" s="6"/>
      <c r="Q58" s="227"/>
      <c r="R58" s="227"/>
      <c r="S58"/>
    </row>
    <row r="59" spans="1:19" ht="15.75">
      <c r="A59" s="67">
        <v>2</v>
      </c>
      <c r="B59" s="68">
        <v>2</v>
      </c>
      <c r="C59" s="69">
        <v>1</v>
      </c>
      <c r="D59" s="69">
        <v>1</v>
      </c>
      <c r="E59" s="69">
        <v>1</v>
      </c>
      <c r="F59" s="70">
        <v>22</v>
      </c>
      <c r="G59" s="66" t="s">
        <v>44</v>
      </c>
      <c r="H59" s="226">
        <v>30</v>
      </c>
      <c r="I59" s="149">
        <v>100</v>
      </c>
      <c r="J59" s="142"/>
      <c r="K59" s="142"/>
      <c r="L59" s="142"/>
      <c r="M59" s="6"/>
      <c r="N59" s="6"/>
      <c r="O59" s="6"/>
      <c r="P59" s="6"/>
      <c r="Q59" s="227"/>
      <c r="R59" s="227"/>
      <c r="S59"/>
    </row>
    <row r="60" spans="1:19" ht="15.75">
      <c r="A60" s="49">
        <v>2</v>
      </c>
      <c r="B60" s="50">
        <v>2</v>
      </c>
      <c r="C60" s="51">
        <v>1</v>
      </c>
      <c r="D60" s="51">
        <v>1</v>
      </c>
      <c r="E60" s="51">
        <v>1</v>
      </c>
      <c r="F60" s="54">
        <v>30</v>
      </c>
      <c r="G60" s="66" t="s">
        <v>45</v>
      </c>
      <c r="H60" s="226">
        <v>31</v>
      </c>
      <c r="I60" s="149">
        <v>5100</v>
      </c>
      <c r="J60" s="142">
        <v>1100</v>
      </c>
      <c r="K60" s="142">
        <v>589</v>
      </c>
      <c r="L60" s="142">
        <v>583.20000000000005</v>
      </c>
      <c r="M60" s="6"/>
      <c r="N60" s="6"/>
      <c r="O60" s="6"/>
      <c r="P60" s="6"/>
      <c r="Q60" s="227"/>
      <c r="R60" s="227"/>
      <c r="S60"/>
    </row>
    <row r="61" spans="1:19" hidden="1">
      <c r="A61" s="71">
        <v>2</v>
      </c>
      <c r="B61" s="72">
        <v>3</v>
      </c>
      <c r="C61" s="30"/>
      <c r="D61" s="31"/>
      <c r="E61" s="31"/>
      <c r="F61" s="34"/>
      <c r="G61" s="73" t="s">
        <v>46</v>
      </c>
      <c r="H61" s="226">
        <v>32</v>
      </c>
      <c r="I61" s="153">
        <f>I62</f>
        <v>0</v>
      </c>
      <c r="J61" s="153">
        <f t="shared" ref="J61:L61" si="4">J62</f>
        <v>0</v>
      </c>
      <c r="K61" s="153">
        <f t="shared" si="4"/>
        <v>0</v>
      </c>
      <c r="L61" s="153">
        <f t="shared" si="4"/>
        <v>0</v>
      </c>
      <c r="M61" s="6"/>
      <c r="N61" s="6"/>
      <c r="O61" s="6"/>
      <c r="P61" s="6"/>
      <c r="Q61" s="6"/>
    </row>
    <row r="62" spans="1:19" ht="15.75" hidden="1">
      <c r="A62" s="41">
        <v>2</v>
      </c>
      <c r="B62" s="36">
        <v>3</v>
      </c>
      <c r="C62" s="37">
        <v>1</v>
      </c>
      <c r="D62" s="37"/>
      <c r="E62" s="37"/>
      <c r="F62" s="39"/>
      <c r="G62" s="40" t="s">
        <v>47</v>
      </c>
      <c r="H62" s="226">
        <v>33</v>
      </c>
      <c r="I62" s="148">
        <f>SUM(I63+I68+I73)</f>
        <v>0</v>
      </c>
      <c r="J62" s="234">
        <f>SUM(J63+J68+J73)</f>
        <v>0</v>
      </c>
      <c r="K62" s="147">
        <f>SUM(K63+K68+K73)</f>
        <v>0</v>
      </c>
      <c r="L62" s="148">
        <f>SUM(L63+L68+L73)</f>
        <v>0</v>
      </c>
      <c r="M62" s="6"/>
      <c r="N62" s="6"/>
      <c r="O62" s="6"/>
      <c r="P62" s="6"/>
      <c r="Q62" s="227"/>
      <c r="R62"/>
      <c r="S62" s="227"/>
    </row>
    <row r="63" spans="1:19" ht="15.75" hidden="1">
      <c r="A63" s="41">
        <v>2</v>
      </c>
      <c r="B63" s="36">
        <v>3</v>
      </c>
      <c r="C63" s="37">
        <v>1</v>
      </c>
      <c r="D63" s="37">
        <v>1</v>
      </c>
      <c r="E63" s="37"/>
      <c r="F63" s="39"/>
      <c r="G63" s="40" t="s">
        <v>48</v>
      </c>
      <c r="H63" s="226">
        <v>34</v>
      </c>
      <c r="I63" s="148">
        <f>I64</f>
        <v>0</v>
      </c>
      <c r="J63" s="234">
        <f>J64</f>
        <v>0</v>
      </c>
      <c r="K63" s="147">
        <f>K64</f>
        <v>0</v>
      </c>
      <c r="L63" s="148">
        <f>L64</f>
        <v>0</v>
      </c>
      <c r="M63" s="6"/>
      <c r="N63" s="6"/>
      <c r="O63" s="6"/>
      <c r="P63" s="6"/>
      <c r="Q63" s="227"/>
      <c r="R63" s="227"/>
      <c r="S63"/>
    </row>
    <row r="64" spans="1:19" ht="15.75" hidden="1">
      <c r="A64" s="41">
        <v>2</v>
      </c>
      <c r="B64" s="36">
        <v>3</v>
      </c>
      <c r="C64" s="37">
        <v>1</v>
      </c>
      <c r="D64" s="37">
        <v>1</v>
      </c>
      <c r="E64" s="37">
        <v>1</v>
      </c>
      <c r="F64" s="39"/>
      <c r="G64" s="40" t="s">
        <v>48</v>
      </c>
      <c r="H64" s="226">
        <v>35</v>
      </c>
      <c r="I64" s="148">
        <f>SUM(I65:I67)</f>
        <v>0</v>
      </c>
      <c r="J64" s="234">
        <f>SUM(J65:J67)</f>
        <v>0</v>
      </c>
      <c r="K64" s="147">
        <f>SUM(K65:K67)</f>
        <v>0</v>
      </c>
      <c r="L64" s="148">
        <f>SUM(L65:L67)</f>
        <v>0</v>
      </c>
      <c r="M64" s="6"/>
      <c r="N64" s="6"/>
      <c r="O64" s="6"/>
      <c r="P64" s="6"/>
      <c r="Q64" s="227"/>
      <c r="R64" s="227"/>
      <c r="S64"/>
    </row>
    <row r="65" spans="1:19" s="75" customFormat="1" ht="25.5" hidden="1">
      <c r="A65" s="49">
        <v>2</v>
      </c>
      <c r="B65" s="50">
        <v>3</v>
      </c>
      <c r="C65" s="51">
        <v>1</v>
      </c>
      <c r="D65" s="51">
        <v>1</v>
      </c>
      <c r="E65" s="51">
        <v>1</v>
      </c>
      <c r="F65" s="54">
        <v>1</v>
      </c>
      <c r="G65" s="52" t="s">
        <v>49</v>
      </c>
      <c r="H65" s="226">
        <v>36</v>
      </c>
      <c r="I65" s="149"/>
      <c r="J65" s="149"/>
      <c r="K65" s="149"/>
      <c r="L65" s="149"/>
      <c r="M65" s="74"/>
      <c r="N65" s="74"/>
      <c r="O65" s="74"/>
      <c r="P65" s="74"/>
      <c r="Q65" s="227"/>
      <c r="R65" s="227"/>
      <c r="S65"/>
    </row>
    <row r="66" spans="1:19" ht="15.75" hidden="1">
      <c r="A66" s="49">
        <v>2</v>
      </c>
      <c r="B66" s="56">
        <v>3</v>
      </c>
      <c r="C66" s="57">
        <v>1</v>
      </c>
      <c r="D66" s="57">
        <v>1</v>
      </c>
      <c r="E66" s="57">
        <v>1</v>
      </c>
      <c r="F66" s="59">
        <v>2</v>
      </c>
      <c r="G66" s="58" t="s">
        <v>50</v>
      </c>
      <c r="H66" s="226">
        <v>37</v>
      </c>
      <c r="I66" s="154"/>
      <c r="J66" s="154"/>
      <c r="K66" s="154"/>
      <c r="L66" s="154"/>
      <c r="M66" s="6"/>
      <c r="N66" s="6"/>
      <c r="O66" s="6"/>
      <c r="P66" s="6"/>
      <c r="Q66" s="227"/>
      <c r="R66" s="227"/>
      <c r="S66"/>
    </row>
    <row r="67" spans="1:19" ht="15.75" hidden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4">
        <v>3</v>
      </c>
      <c r="G67" s="52" t="s">
        <v>51</v>
      </c>
      <c r="H67" s="226">
        <v>38</v>
      </c>
      <c r="I67" s="235"/>
      <c r="J67" s="149"/>
      <c r="K67" s="149"/>
      <c r="L67" s="149"/>
      <c r="M67" s="6"/>
      <c r="N67" s="6"/>
      <c r="O67" s="6"/>
      <c r="P67" s="6"/>
      <c r="Q67" s="227"/>
      <c r="R67" s="227"/>
      <c r="S67"/>
    </row>
    <row r="68" spans="1:19" ht="25.5" hidden="1">
      <c r="A68" s="33">
        <v>2</v>
      </c>
      <c r="B68" s="31">
        <v>3</v>
      </c>
      <c r="C68" s="31">
        <v>1</v>
      </c>
      <c r="D68" s="31">
        <v>2</v>
      </c>
      <c r="E68" s="31"/>
      <c r="F68" s="34"/>
      <c r="G68" s="76" t="s">
        <v>52</v>
      </c>
      <c r="H68" s="226">
        <v>39</v>
      </c>
      <c r="I68" s="153">
        <f>I69</f>
        <v>0</v>
      </c>
      <c r="J68" s="236">
        <f>J69</f>
        <v>0</v>
      </c>
      <c r="K68" s="155">
        <f>K69</f>
        <v>0</v>
      </c>
      <c r="L68" s="155">
        <f>L69</f>
        <v>0</v>
      </c>
      <c r="M68" s="6"/>
      <c r="N68" s="6"/>
      <c r="O68" s="6"/>
      <c r="P68" s="6"/>
      <c r="Q68" s="227"/>
      <c r="R68" s="227"/>
      <c r="S68"/>
    </row>
    <row r="69" spans="1:19" ht="25.5" hidden="1">
      <c r="A69" s="45">
        <v>2</v>
      </c>
      <c r="B69" s="46">
        <v>3</v>
      </c>
      <c r="C69" s="46">
        <v>1</v>
      </c>
      <c r="D69" s="46">
        <v>2</v>
      </c>
      <c r="E69" s="46">
        <v>1</v>
      </c>
      <c r="F69" s="48"/>
      <c r="G69" s="76" t="s">
        <v>52</v>
      </c>
      <c r="H69" s="226">
        <v>40</v>
      </c>
      <c r="I69" s="151">
        <f>SUM(I70:I72)</f>
        <v>0</v>
      </c>
      <c r="J69" s="237">
        <f>SUM(J70:J72)</f>
        <v>0</v>
      </c>
      <c r="K69" s="156">
        <f>SUM(K70:K72)</f>
        <v>0</v>
      </c>
      <c r="L69" s="147">
        <f>SUM(L70:L72)</f>
        <v>0</v>
      </c>
      <c r="M69" s="6"/>
      <c r="N69" s="6"/>
      <c r="O69" s="6"/>
      <c r="P69" s="6"/>
      <c r="Q69" s="227"/>
      <c r="R69" s="227"/>
      <c r="S69"/>
    </row>
    <row r="70" spans="1:19" s="75" customFormat="1" ht="25.5" hidden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4">
        <v>1</v>
      </c>
      <c r="G70" s="49" t="s">
        <v>49</v>
      </c>
      <c r="H70" s="226">
        <v>41</v>
      </c>
      <c r="I70" s="149"/>
      <c r="J70" s="149"/>
      <c r="K70" s="149"/>
      <c r="L70" s="149"/>
      <c r="M70" s="74"/>
      <c r="N70" s="74"/>
      <c r="O70" s="74"/>
      <c r="P70" s="74"/>
      <c r="Q70" s="227"/>
      <c r="R70" s="227"/>
      <c r="S70"/>
    </row>
    <row r="71" spans="1:19" ht="15.75" hidden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4">
        <v>2</v>
      </c>
      <c r="G71" s="49" t="s">
        <v>50</v>
      </c>
      <c r="H71" s="226">
        <v>42</v>
      </c>
      <c r="I71" s="149"/>
      <c r="J71" s="149"/>
      <c r="K71" s="149"/>
      <c r="L71" s="149"/>
      <c r="M71" s="6"/>
      <c r="N71" s="6"/>
      <c r="O71" s="6"/>
      <c r="P71" s="6"/>
      <c r="Q71" s="227"/>
      <c r="R71" s="227"/>
      <c r="S71"/>
    </row>
    <row r="72" spans="1:19" ht="15.75" hidden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4">
        <v>3</v>
      </c>
      <c r="G72" s="67" t="s">
        <v>51</v>
      </c>
      <c r="H72" s="226">
        <v>43</v>
      </c>
      <c r="I72" s="149"/>
      <c r="J72" s="149"/>
      <c r="K72" s="149"/>
      <c r="L72" s="149"/>
      <c r="M72" s="6"/>
      <c r="N72" s="6"/>
      <c r="O72" s="6"/>
      <c r="P72" s="6"/>
      <c r="Q72" s="227"/>
      <c r="R72" s="227"/>
      <c r="S72"/>
    </row>
    <row r="73" spans="1:19" ht="25.5" hidden="1">
      <c r="A73" s="36">
        <v>2</v>
      </c>
      <c r="B73" s="37">
        <v>3</v>
      </c>
      <c r="C73" s="37">
        <v>1</v>
      </c>
      <c r="D73" s="37">
        <v>3</v>
      </c>
      <c r="E73" s="37"/>
      <c r="F73" s="39"/>
      <c r="G73" s="77" t="s">
        <v>196</v>
      </c>
      <c r="H73" s="226">
        <v>44</v>
      </c>
      <c r="I73" s="148">
        <f>I74</f>
        <v>0</v>
      </c>
      <c r="J73" s="234">
        <f>J74</f>
        <v>0</v>
      </c>
      <c r="K73" s="147">
        <f>K74</f>
        <v>0</v>
      </c>
      <c r="L73" s="147">
        <f>L74</f>
        <v>0</v>
      </c>
      <c r="M73" s="6"/>
      <c r="N73" s="6"/>
      <c r="O73" s="6"/>
      <c r="P73" s="6"/>
      <c r="Q73" s="227"/>
      <c r="R73" s="227"/>
      <c r="S73"/>
    </row>
    <row r="74" spans="1:19" ht="25.5" hidden="1">
      <c r="A74" s="36">
        <v>2</v>
      </c>
      <c r="B74" s="37">
        <v>3</v>
      </c>
      <c r="C74" s="37">
        <v>1</v>
      </c>
      <c r="D74" s="37">
        <v>3</v>
      </c>
      <c r="E74" s="37">
        <v>1</v>
      </c>
      <c r="F74" s="39"/>
      <c r="G74" s="77" t="s">
        <v>197</v>
      </c>
      <c r="H74" s="226">
        <v>45</v>
      </c>
      <c r="I74" s="148">
        <f>SUM(I75:I77)</f>
        <v>0</v>
      </c>
      <c r="J74" s="234">
        <f>SUM(J75:J77)</f>
        <v>0</v>
      </c>
      <c r="K74" s="147">
        <f>SUM(K75:K77)</f>
        <v>0</v>
      </c>
      <c r="L74" s="147">
        <f>SUM(L75:L77)</f>
        <v>0</v>
      </c>
      <c r="M74" s="6"/>
      <c r="N74" s="6"/>
      <c r="O74" s="6"/>
      <c r="P74" s="6"/>
      <c r="Q74" s="227"/>
      <c r="R74" s="227"/>
      <c r="S74"/>
    </row>
    <row r="75" spans="1:19" ht="15.75" hidden="1">
      <c r="A75" s="56">
        <v>2</v>
      </c>
      <c r="B75" s="57">
        <v>3</v>
      </c>
      <c r="C75" s="57">
        <v>1</v>
      </c>
      <c r="D75" s="57">
        <v>3</v>
      </c>
      <c r="E75" s="57">
        <v>1</v>
      </c>
      <c r="F75" s="59">
        <v>1</v>
      </c>
      <c r="G75" s="78" t="s">
        <v>53</v>
      </c>
      <c r="H75" s="226">
        <v>46</v>
      </c>
      <c r="I75" s="154"/>
      <c r="J75" s="154"/>
      <c r="K75" s="154"/>
      <c r="L75" s="154"/>
      <c r="M75" s="6"/>
      <c r="N75" s="6"/>
      <c r="O75" s="6"/>
      <c r="P75" s="6"/>
      <c r="Q75" s="227"/>
      <c r="R75" s="227"/>
      <c r="S75"/>
    </row>
    <row r="76" spans="1:19" ht="15.75" hidden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4">
        <v>2</v>
      </c>
      <c r="G76" s="67" t="s">
        <v>54</v>
      </c>
      <c r="H76" s="226">
        <v>47</v>
      </c>
      <c r="I76" s="149"/>
      <c r="J76" s="149"/>
      <c r="K76" s="149"/>
      <c r="L76" s="149"/>
      <c r="M76" s="6"/>
      <c r="N76" s="6"/>
      <c r="O76" s="6"/>
      <c r="P76" s="6"/>
      <c r="Q76" s="227"/>
      <c r="R76" s="227"/>
      <c r="S76"/>
    </row>
    <row r="77" spans="1:19" ht="15.75" hidden="1">
      <c r="A77" s="56">
        <v>2</v>
      </c>
      <c r="B77" s="57">
        <v>3</v>
      </c>
      <c r="C77" s="57">
        <v>1</v>
      </c>
      <c r="D77" s="57">
        <v>3</v>
      </c>
      <c r="E77" s="57">
        <v>1</v>
      </c>
      <c r="F77" s="59">
        <v>3</v>
      </c>
      <c r="G77" s="78" t="s">
        <v>55</v>
      </c>
      <c r="H77" s="226">
        <v>48</v>
      </c>
      <c r="I77" s="163"/>
      <c r="J77" s="154"/>
      <c r="K77" s="154"/>
      <c r="L77" s="154"/>
      <c r="M77" s="6"/>
      <c r="N77" s="6"/>
      <c r="O77" s="6"/>
      <c r="P77" s="6"/>
      <c r="Q77" s="227"/>
      <c r="R77" s="227"/>
      <c r="S77"/>
    </row>
    <row r="78" spans="1:19" hidden="1">
      <c r="A78" s="56">
        <v>2</v>
      </c>
      <c r="B78" s="57">
        <v>3</v>
      </c>
      <c r="C78" s="57">
        <v>2</v>
      </c>
      <c r="D78" s="57"/>
      <c r="E78" s="57"/>
      <c r="F78" s="59"/>
      <c r="G78" s="78" t="s">
        <v>56</v>
      </c>
      <c r="H78" s="226">
        <v>49</v>
      </c>
      <c r="I78" s="148">
        <f>I79</f>
        <v>0</v>
      </c>
      <c r="J78" s="148">
        <f t="shared" ref="J78:L79" si="5">J79</f>
        <v>0</v>
      </c>
      <c r="K78" s="148">
        <f t="shared" si="5"/>
        <v>0</v>
      </c>
      <c r="L78" s="148">
        <f t="shared" si="5"/>
        <v>0</v>
      </c>
      <c r="M78" s="6"/>
      <c r="N78" s="6"/>
      <c r="O78" s="6"/>
      <c r="P78" s="6"/>
      <c r="Q78" s="6"/>
    </row>
    <row r="79" spans="1:19" hidden="1">
      <c r="A79" s="56">
        <v>2</v>
      </c>
      <c r="B79" s="57">
        <v>3</v>
      </c>
      <c r="C79" s="57">
        <v>2</v>
      </c>
      <c r="D79" s="57">
        <v>1</v>
      </c>
      <c r="E79" s="57"/>
      <c r="F79" s="59"/>
      <c r="G79" s="78" t="s">
        <v>56</v>
      </c>
      <c r="H79" s="226">
        <v>50</v>
      </c>
      <c r="I79" s="148">
        <f>I80</f>
        <v>0</v>
      </c>
      <c r="J79" s="148">
        <f t="shared" si="5"/>
        <v>0</v>
      </c>
      <c r="K79" s="148">
        <f t="shared" si="5"/>
        <v>0</v>
      </c>
      <c r="L79" s="148">
        <f t="shared" si="5"/>
        <v>0</v>
      </c>
      <c r="M79" s="6"/>
      <c r="N79" s="6"/>
      <c r="O79" s="6"/>
      <c r="P79" s="6"/>
      <c r="Q79" s="6"/>
    </row>
    <row r="80" spans="1:19" hidden="1">
      <c r="A80" s="56">
        <v>2</v>
      </c>
      <c r="B80" s="57">
        <v>3</v>
      </c>
      <c r="C80" s="57">
        <v>2</v>
      </c>
      <c r="D80" s="57">
        <v>1</v>
      </c>
      <c r="E80" s="57">
        <v>1</v>
      </c>
      <c r="F80" s="59"/>
      <c r="G80" s="78" t="s">
        <v>56</v>
      </c>
      <c r="H80" s="226">
        <v>51</v>
      </c>
      <c r="I80" s="148">
        <f>SUM(I81)</f>
        <v>0</v>
      </c>
      <c r="J80" s="148">
        <f t="shared" ref="J80:L80" si="6">SUM(J81)</f>
        <v>0</v>
      </c>
      <c r="K80" s="148">
        <f t="shared" si="6"/>
        <v>0</v>
      </c>
      <c r="L80" s="148">
        <f t="shared" si="6"/>
        <v>0</v>
      </c>
      <c r="M80" s="6"/>
      <c r="N80" s="6"/>
      <c r="O80" s="6"/>
      <c r="P80" s="6"/>
      <c r="Q80" s="6"/>
    </row>
    <row r="81" spans="1:17" hidden="1">
      <c r="A81" s="56">
        <v>2</v>
      </c>
      <c r="B81" s="57">
        <v>3</v>
      </c>
      <c r="C81" s="57">
        <v>2</v>
      </c>
      <c r="D81" s="57">
        <v>1</v>
      </c>
      <c r="E81" s="57">
        <v>1</v>
      </c>
      <c r="F81" s="59">
        <v>1</v>
      </c>
      <c r="G81" s="78" t="s">
        <v>56</v>
      </c>
      <c r="H81" s="226">
        <v>52</v>
      </c>
      <c r="I81" s="149"/>
      <c r="J81" s="149"/>
      <c r="K81" s="149"/>
      <c r="L81" s="149"/>
      <c r="M81" s="6"/>
      <c r="N81" s="6"/>
      <c r="O81" s="6"/>
      <c r="P81" s="6"/>
      <c r="Q81" s="6"/>
    </row>
    <row r="82" spans="1:17" hidden="1">
      <c r="A82" s="29">
        <v>2</v>
      </c>
      <c r="B82" s="79">
        <v>4</v>
      </c>
      <c r="C82" s="79"/>
      <c r="D82" s="79"/>
      <c r="E82" s="79"/>
      <c r="F82" s="80"/>
      <c r="G82" s="81" t="s">
        <v>57</v>
      </c>
      <c r="H82" s="226">
        <v>53</v>
      </c>
      <c r="I82" s="148">
        <f>I83</f>
        <v>0</v>
      </c>
      <c r="J82" s="234">
        <f t="shared" ref="J82:L84" si="7">J83</f>
        <v>0</v>
      </c>
      <c r="K82" s="147">
        <f t="shared" si="7"/>
        <v>0</v>
      </c>
      <c r="L82" s="147">
        <f t="shared" si="7"/>
        <v>0</v>
      </c>
      <c r="M82" s="6"/>
      <c r="N82" s="6"/>
      <c r="O82" s="6"/>
      <c r="P82" s="6"/>
      <c r="Q82" s="6"/>
    </row>
    <row r="83" spans="1:17" hidden="1">
      <c r="A83" s="36">
        <v>2</v>
      </c>
      <c r="B83" s="37">
        <v>4</v>
      </c>
      <c r="C83" s="37">
        <v>1</v>
      </c>
      <c r="D83" s="37"/>
      <c r="E83" s="37"/>
      <c r="F83" s="39"/>
      <c r="G83" s="77" t="s">
        <v>58</v>
      </c>
      <c r="H83" s="226">
        <v>54</v>
      </c>
      <c r="I83" s="148">
        <f>I84</f>
        <v>0</v>
      </c>
      <c r="J83" s="234">
        <f t="shared" si="7"/>
        <v>0</v>
      </c>
      <c r="K83" s="147">
        <f t="shared" si="7"/>
        <v>0</v>
      </c>
      <c r="L83" s="147">
        <f t="shared" si="7"/>
        <v>0</v>
      </c>
      <c r="M83" s="6"/>
      <c r="N83" s="6"/>
      <c r="O83" s="6"/>
      <c r="P83" s="6"/>
      <c r="Q83" s="6"/>
    </row>
    <row r="84" spans="1:17" hidden="1">
      <c r="A84" s="36">
        <v>2</v>
      </c>
      <c r="B84" s="37">
        <v>4</v>
      </c>
      <c r="C84" s="37">
        <v>1</v>
      </c>
      <c r="D84" s="37">
        <v>1</v>
      </c>
      <c r="E84" s="37"/>
      <c r="F84" s="39"/>
      <c r="G84" s="41" t="s">
        <v>58</v>
      </c>
      <c r="H84" s="226">
        <v>55</v>
      </c>
      <c r="I84" s="148">
        <f>I85</f>
        <v>0</v>
      </c>
      <c r="J84" s="234">
        <f t="shared" si="7"/>
        <v>0</v>
      </c>
      <c r="K84" s="147">
        <f t="shared" si="7"/>
        <v>0</v>
      </c>
      <c r="L84" s="147">
        <f t="shared" si="7"/>
        <v>0</v>
      </c>
      <c r="M84" s="6"/>
      <c r="N84" s="6"/>
      <c r="O84" s="6"/>
      <c r="P84" s="6"/>
      <c r="Q84" s="6"/>
    </row>
    <row r="85" spans="1:17" hidden="1">
      <c r="A85" s="36">
        <v>2</v>
      </c>
      <c r="B85" s="37">
        <v>4</v>
      </c>
      <c r="C85" s="37">
        <v>1</v>
      </c>
      <c r="D85" s="37">
        <v>1</v>
      </c>
      <c r="E85" s="37">
        <v>1</v>
      </c>
      <c r="F85" s="39"/>
      <c r="G85" s="41" t="s">
        <v>58</v>
      </c>
      <c r="H85" s="226">
        <v>56</v>
      </c>
      <c r="I85" s="148">
        <f>SUM(I86:I88)</f>
        <v>0</v>
      </c>
      <c r="J85" s="234">
        <f>SUM(J86:J88)</f>
        <v>0</v>
      </c>
      <c r="K85" s="147">
        <f>SUM(K86:K88)</f>
        <v>0</v>
      </c>
      <c r="L85" s="147">
        <f>SUM(L86:L88)</f>
        <v>0</v>
      </c>
      <c r="M85" s="6"/>
      <c r="N85" s="6"/>
      <c r="O85" s="6"/>
      <c r="P85" s="6"/>
      <c r="Q85" s="6"/>
    </row>
    <row r="86" spans="1:17" hidden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4">
        <v>1</v>
      </c>
      <c r="G86" s="49" t="s">
        <v>59</v>
      </c>
      <c r="H86" s="226">
        <v>57</v>
      </c>
      <c r="I86" s="149"/>
      <c r="J86" s="149"/>
      <c r="K86" s="149"/>
      <c r="L86" s="149"/>
      <c r="M86" s="6"/>
      <c r="N86" s="6"/>
      <c r="O86" s="6"/>
      <c r="P86" s="6"/>
      <c r="Q86" s="6"/>
    </row>
    <row r="87" spans="1:17" hidden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2">
        <v>2</v>
      </c>
      <c r="G87" s="52" t="s">
        <v>60</v>
      </c>
      <c r="H87" s="226">
        <v>58</v>
      </c>
      <c r="I87" s="149"/>
      <c r="J87" s="149"/>
      <c r="K87" s="149"/>
      <c r="L87" s="149"/>
      <c r="M87" s="6"/>
      <c r="N87" s="6"/>
      <c r="O87" s="6"/>
      <c r="P87" s="6"/>
      <c r="Q87" s="6"/>
    </row>
    <row r="88" spans="1:17" hidden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2">
        <v>3</v>
      </c>
      <c r="G88" s="52" t="s">
        <v>61</v>
      </c>
      <c r="H88" s="226">
        <v>59</v>
      </c>
      <c r="I88" s="235"/>
      <c r="J88" s="149"/>
      <c r="K88" s="149"/>
      <c r="L88" s="149"/>
      <c r="M88" s="6"/>
      <c r="N88" s="6"/>
      <c r="O88" s="6"/>
      <c r="P88" s="6"/>
      <c r="Q88" s="6"/>
    </row>
    <row r="89" spans="1:17" hidden="1">
      <c r="A89" s="29">
        <v>2</v>
      </c>
      <c r="B89" s="79">
        <v>5</v>
      </c>
      <c r="C89" s="29"/>
      <c r="D89" s="79"/>
      <c r="E89" s="79"/>
      <c r="F89" s="83"/>
      <c r="G89" s="84" t="s">
        <v>62</v>
      </c>
      <c r="H89" s="226">
        <v>60</v>
      </c>
      <c r="I89" s="148">
        <f>SUM(I90+I95+I100)</f>
        <v>0</v>
      </c>
      <c r="J89" s="234">
        <f>SUM(J90+J95+J100)</f>
        <v>0</v>
      </c>
      <c r="K89" s="147">
        <f>SUM(K90+K95+K100)</f>
        <v>0</v>
      </c>
      <c r="L89" s="147">
        <f>SUM(L90+L95+L100)</f>
        <v>0</v>
      </c>
      <c r="M89" s="6"/>
      <c r="N89" s="6"/>
      <c r="O89" s="6"/>
      <c r="P89" s="6"/>
      <c r="Q89" s="6"/>
    </row>
    <row r="90" spans="1:17" hidden="1">
      <c r="A90" s="33">
        <v>2</v>
      </c>
      <c r="B90" s="31">
        <v>5</v>
      </c>
      <c r="C90" s="33">
        <v>1</v>
      </c>
      <c r="D90" s="31"/>
      <c r="E90" s="31"/>
      <c r="F90" s="85"/>
      <c r="G90" s="76" t="s">
        <v>63</v>
      </c>
      <c r="H90" s="226">
        <v>61</v>
      </c>
      <c r="I90" s="153">
        <f>I91</f>
        <v>0</v>
      </c>
      <c r="J90" s="236">
        <f t="shared" ref="J90:L91" si="8">J91</f>
        <v>0</v>
      </c>
      <c r="K90" s="155">
        <f t="shared" si="8"/>
        <v>0</v>
      </c>
      <c r="L90" s="155">
        <f t="shared" si="8"/>
        <v>0</v>
      </c>
      <c r="M90" s="6"/>
      <c r="N90" s="6"/>
      <c r="O90" s="6"/>
      <c r="P90" s="6"/>
      <c r="Q90" s="6"/>
    </row>
    <row r="91" spans="1:17" hidden="1">
      <c r="A91" s="36">
        <v>2</v>
      </c>
      <c r="B91" s="37">
        <v>5</v>
      </c>
      <c r="C91" s="36">
        <v>1</v>
      </c>
      <c r="D91" s="37">
        <v>1</v>
      </c>
      <c r="E91" s="37"/>
      <c r="F91" s="86"/>
      <c r="G91" s="38" t="s">
        <v>63</v>
      </c>
      <c r="H91" s="226">
        <v>62</v>
      </c>
      <c r="I91" s="148">
        <f>I92</f>
        <v>0</v>
      </c>
      <c r="J91" s="234">
        <f t="shared" si="8"/>
        <v>0</v>
      </c>
      <c r="K91" s="147">
        <f t="shared" si="8"/>
        <v>0</v>
      </c>
      <c r="L91" s="147">
        <f t="shared" si="8"/>
        <v>0</v>
      </c>
      <c r="M91" s="6"/>
      <c r="N91" s="6"/>
      <c r="O91" s="6"/>
      <c r="P91" s="6"/>
      <c r="Q91" s="6"/>
    </row>
    <row r="92" spans="1:17" hidden="1">
      <c r="A92" s="36">
        <v>2</v>
      </c>
      <c r="B92" s="37">
        <v>5</v>
      </c>
      <c r="C92" s="36">
        <v>1</v>
      </c>
      <c r="D92" s="37">
        <v>1</v>
      </c>
      <c r="E92" s="37">
        <v>1</v>
      </c>
      <c r="F92" s="86"/>
      <c r="G92" s="38" t="s">
        <v>63</v>
      </c>
      <c r="H92" s="226">
        <v>63</v>
      </c>
      <c r="I92" s="148">
        <f>SUM(I93:I94)</f>
        <v>0</v>
      </c>
      <c r="J92" s="234">
        <f>SUM(J93:J94)</f>
        <v>0</v>
      </c>
      <c r="K92" s="147">
        <f>SUM(K93:K94)</f>
        <v>0</v>
      </c>
      <c r="L92" s="147">
        <f>SUM(L93:L94)</f>
        <v>0</v>
      </c>
      <c r="M92" s="6"/>
      <c r="N92" s="6"/>
      <c r="O92" s="6"/>
      <c r="P92" s="6"/>
      <c r="Q92" s="6"/>
    </row>
    <row r="93" spans="1:17" ht="25.5" hidden="1">
      <c r="A93" s="36">
        <v>2</v>
      </c>
      <c r="B93" s="37">
        <v>5</v>
      </c>
      <c r="C93" s="36">
        <v>1</v>
      </c>
      <c r="D93" s="37">
        <v>1</v>
      </c>
      <c r="E93" s="37">
        <v>1</v>
      </c>
      <c r="F93" s="86">
        <v>1</v>
      </c>
      <c r="G93" s="40" t="s">
        <v>64</v>
      </c>
      <c r="H93" s="226">
        <v>64</v>
      </c>
      <c r="I93" s="149"/>
      <c r="J93" s="149"/>
      <c r="K93" s="149"/>
      <c r="L93" s="149"/>
      <c r="M93" s="6"/>
      <c r="N93" s="6"/>
      <c r="O93" s="6"/>
      <c r="P93" s="6"/>
      <c r="Q93" s="6"/>
    </row>
    <row r="94" spans="1:17" ht="25.5" hidden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2">
        <v>2</v>
      </c>
      <c r="G94" s="66" t="s">
        <v>65</v>
      </c>
      <c r="H94" s="226">
        <v>65</v>
      </c>
      <c r="I94" s="149"/>
      <c r="J94" s="149"/>
      <c r="K94" s="149"/>
      <c r="L94" s="149"/>
      <c r="M94" s="6"/>
      <c r="N94" s="6"/>
      <c r="O94" s="6"/>
      <c r="P94" s="6"/>
      <c r="Q94" s="6"/>
    </row>
    <row r="95" spans="1:17" hidden="1">
      <c r="A95" s="36">
        <v>2</v>
      </c>
      <c r="B95" s="37">
        <v>5</v>
      </c>
      <c r="C95" s="36">
        <v>2</v>
      </c>
      <c r="D95" s="37"/>
      <c r="E95" s="37"/>
      <c r="F95" s="86"/>
      <c r="G95" s="40" t="s">
        <v>66</v>
      </c>
      <c r="H95" s="226">
        <v>66</v>
      </c>
      <c r="I95" s="148">
        <f>I96</f>
        <v>0</v>
      </c>
      <c r="J95" s="234">
        <f t="shared" ref="J95:L96" si="9">J96</f>
        <v>0</v>
      </c>
      <c r="K95" s="147">
        <f t="shared" si="9"/>
        <v>0</v>
      </c>
      <c r="L95" s="148">
        <f t="shared" si="9"/>
        <v>0</v>
      </c>
      <c r="M95" s="6"/>
      <c r="N95" s="6"/>
      <c r="O95" s="6"/>
      <c r="P95" s="6"/>
      <c r="Q95" s="6"/>
    </row>
    <row r="96" spans="1:17" hidden="1">
      <c r="A96" s="41">
        <v>2</v>
      </c>
      <c r="B96" s="36">
        <v>5</v>
      </c>
      <c r="C96" s="37">
        <v>2</v>
      </c>
      <c r="D96" s="38">
        <v>1</v>
      </c>
      <c r="E96" s="36"/>
      <c r="F96" s="86"/>
      <c r="G96" s="38" t="s">
        <v>66</v>
      </c>
      <c r="H96" s="226">
        <v>67</v>
      </c>
      <c r="I96" s="148">
        <f>I97</f>
        <v>0</v>
      </c>
      <c r="J96" s="234">
        <f t="shared" si="9"/>
        <v>0</v>
      </c>
      <c r="K96" s="147">
        <f t="shared" si="9"/>
        <v>0</v>
      </c>
      <c r="L96" s="148">
        <f t="shared" si="9"/>
        <v>0</v>
      </c>
      <c r="M96" s="6"/>
      <c r="N96" s="6"/>
      <c r="O96" s="6"/>
      <c r="P96" s="6"/>
      <c r="Q96" s="6"/>
    </row>
    <row r="97" spans="1:17" hidden="1">
      <c r="A97" s="41">
        <v>2</v>
      </c>
      <c r="B97" s="36">
        <v>5</v>
      </c>
      <c r="C97" s="37">
        <v>2</v>
      </c>
      <c r="D97" s="38">
        <v>1</v>
      </c>
      <c r="E97" s="36">
        <v>1</v>
      </c>
      <c r="F97" s="86"/>
      <c r="G97" s="38" t="s">
        <v>66</v>
      </c>
      <c r="H97" s="226">
        <v>68</v>
      </c>
      <c r="I97" s="148">
        <f>SUM(I98:I99)</f>
        <v>0</v>
      </c>
      <c r="J97" s="234">
        <f>SUM(J98:J99)</f>
        <v>0</v>
      </c>
      <c r="K97" s="147">
        <f>SUM(K98:K99)</f>
        <v>0</v>
      </c>
      <c r="L97" s="148">
        <f>SUM(L98:L99)</f>
        <v>0</v>
      </c>
      <c r="M97" s="6"/>
      <c r="N97" s="6"/>
      <c r="O97" s="6"/>
      <c r="P97" s="6"/>
      <c r="Q97" s="6"/>
    </row>
    <row r="98" spans="1:17" ht="25.5" hidden="1">
      <c r="A98" s="49">
        <v>2</v>
      </c>
      <c r="B98" s="50">
        <v>5</v>
      </c>
      <c r="C98" s="51">
        <v>2</v>
      </c>
      <c r="D98" s="52">
        <v>1</v>
      </c>
      <c r="E98" s="50">
        <v>1</v>
      </c>
      <c r="F98" s="82">
        <v>1</v>
      </c>
      <c r="G98" s="66" t="s">
        <v>67</v>
      </c>
      <c r="H98" s="226">
        <v>69</v>
      </c>
      <c r="I98" s="235"/>
      <c r="J98" s="149"/>
      <c r="K98" s="149"/>
      <c r="L98" s="149"/>
      <c r="M98" s="6"/>
      <c r="N98" s="6"/>
      <c r="O98" s="6"/>
      <c r="P98" s="6"/>
      <c r="Q98" s="6"/>
    </row>
    <row r="99" spans="1:17" ht="25.5" hidden="1">
      <c r="A99" s="49">
        <v>2</v>
      </c>
      <c r="B99" s="50">
        <v>5</v>
      </c>
      <c r="C99" s="51">
        <v>2</v>
      </c>
      <c r="D99" s="52">
        <v>1</v>
      </c>
      <c r="E99" s="50">
        <v>1</v>
      </c>
      <c r="F99" s="82">
        <v>2</v>
      </c>
      <c r="G99" s="66" t="s">
        <v>68</v>
      </c>
      <c r="H99" s="226">
        <v>70</v>
      </c>
      <c r="I99" s="149"/>
      <c r="J99" s="149"/>
      <c r="K99" s="149"/>
      <c r="L99" s="149"/>
      <c r="M99" s="6"/>
      <c r="N99" s="6"/>
      <c r="O99" s="6"/>
      <c r="P99" s="6"/>
      <c r="Q99" s="6"/>
    </row>
    <row r="100" spans="1:17" ht="25.5" hidden="1">
      <c r="A100" s="41">
        <v>2</v>
      </c>
      <c r="B100" s="36">
        <v>5</v>
      </c>
      <c r="C100" s="37">
        <v>3</v>
      </c>
      <c r="D100" s="38"/>
      <c r="E100" s="36"/>
      <c r="F100" s="86"/>
      <c r="G100" s="40" t="s">
        <v>69</v>
      </c>
      <c r="H100" s="226">
        <v>71</v>
      </c>
      <c r="I100" s="148">
        <f>I101</f>
        <v>0</v>
      </c>
      <c r="J100" s="234">
        <f t="shared" ref="J100:L101" si="10">J101</f>
        <v>0</v>
      </c>
      <c r="K100" s="147">
        <f t="shared" si="10"/>
        <v>0</v>
      </c>
      <c r="L100" s="148">
        <f t="shared" si="10"/>
        <v>0</v>
      </c>
      <c r="M100" s="6"/>
      <c r="N100" s="6"/>
      <c r="O100" s="6"/>
      <c r="P100" s="6"/>
      <c r="Q100" s="6"/>
    </row>
    <row r="101" spans="1:17" ht="25.5" hidden="1">
      <c r="A101" s="41">
        <v>2</v>
      </c>
      <c r="B101" s="36">
        <v>5</v>
      </c>
      <c r="C101" s="37">
        <v>3</v>
      </c>
      <c r="D101" s="38">
        <v>1</v>
      </c>
      <c r="E101" s="36"/>
      <c r="F101" s="86"/>
      <c r="G101" s="40" t="s">
        <v>70</v>
      </c>
      <c r="H101" s="226">
        <v>72</v>
      </c>
      <c r="I101" s="148">
        <f>I102</f>
        <v>0</v>
      </c>
      <c r="J101" s="234">
        <f t="shared" si="10"/>
        <v>0</v>
      </c>
      <c r="K101" s="147">
        <f t="shared" si="10"/>
        <v>0</v>
      </c>
      <c r="L101" s="148">
        <f t="shared" si="10"/>
        <v>0</v>
      </c>
      <c r="M101" s="6"/>
      <c r="N101" s="6"/>
      <c r="O101" s="6"/>
      <c r="P101" s="6"/>
      <c r="Q101" s="6"/>
    </row>
    <row r="102" spans="1:17" ht="25.5" hidden="1">
      <c r="A102" s="44">
        <v>2</v>
      </c>
      <c r="B102" s="45">
        <v>5</v>
      </c>
      <c r="C102" s="46">
        <v>3</v>
      </c>
      <c r="D102" s="47">
        <v>1</v>
      </c>
      <c r="E102" s="45">
        <v>1</v>
      </c>
      <c r="F102" s="87"/>
      <c r="G102" s="88" t="s">
        <v>70</v>
      </c>
      <c r="H102" s="226">
        <v>73</v>
      </c>
      <c r="I102" s="151">
        <f>SUM(I103:I104)</f>
        <v>0</v>
      </c>
      <c r="J102" s="237">
        <f>SUM(J103:J104)</f>
        <v>0</v>
      </c>
      <c r="K102" s="156">
        <f>SUM(K103:K104)</f>
        <v>0</v>
      </c>
      <c r="L102" s="151">
        <f>SUM(L103:L104)</f>
        <v>0</v>
      </c>
      <c r="M102" s="6"/>
      <c r="N102" s="6"/>
      <c r="O102" s="6"/>
      <c r="P102" s="6"/>
      <c r="Q102" s="6"/>
    </row>
    <row r="103" spans="1:17" ht="25.5" hidden="1">
      <c r="A103" s="49">
        <v>2</v>
      </c>
      <c r="B103" s="50">
        <v>5</v>
      </c>
      <c r="C103" s="51">
        <v>3</v>
      </c>
      <c r="D103" s="52">
        <v>1</v>
      </c>
      <c r="E103" s="50">
        <v>1</v>
      </c>
      <c r="F103" s="82">
        <v>1</v>
      </c>
      <c r="G103" s="66" t="s">
        <v>70</v>
      </c>
      <c r="H103" s="226">
        <v>74</v>
      </c>
      <c r="I103" s="149"/>
      <c r="J103" s="149"/>
      <c r="K103" s="149"/>
      <c r="L103" s="149"/>
      <c r="M103" s="6"/>
      <c r="N103" s="6"/>
      <c r="O103" s="6"/>
      <c r="P103" s="6"/>
      <c r="Q103" s="6"/>
    </row>
    <row r="104" spans="1:17" ht="25.5" hidden="1">
      <c r="A104" s="60">
        <v>2</v>
      </c>
      <c r="B104" s="89">
        <v>5</v>
      </c>
      <c r="C104" s="90">
        <v>3</v>
      </c>
      <c r="D104" s="91">
        <v>1</v>
      </c>
      <c r="E104" s="89">
        <v>1</v>
      </c>
      <c r="F104" s="92">
        <v>2</v>
      </c>
      <c r="G104" s="93" t="s">
        <v>71</v>
      </c>
      <c r="H104" s="226">
        <v>75</v>
      </c>
      <c r="I104" s="149"/>
      <c r="J104" s="149"/>
      <c r="K104" s="149"/>
      <c r="L104" s="149"/>
      <c r="M104" s="6"/>
      <c r="N104" s="6"/>
      <c r="O104" s="6"/>
      <c r="P104" s="6"/>
      <c r="Q104" s="6"/>
    </row>
    <row r="105" spans="1:17" ht="25.5" hidden="1">
      <c r="A105" s="94">
        <v>2</v>
      </c>
      <c r="B105" s="95">
        <v>5</v>
      </c>
      <c r="C105" s="96">
        <v>3</v>
      </c>
      <c r="D105" s="93">
        <v>2</v>
      </c>
      <c r="E105" s="95"/>
      <c r="F105" s="97"/>
      <c r="G105" s="93" t="s">
        <v>72</v>
      </c>
      <c r="H105" s="226">
        <v>76</v>
      </c>
      <c r="I105" s="151">
        <f>I106</f>
        <v>0</v>
      </c>
      <c r="J105" s="151">
        <f t="shared" ref="J105:L105" si="11">J106</f>
        <v>0</v>
      </c>
      <c r="K105" s="151">
        <f t="shared" si="11"/>
        <v>0</v>
      </c>
      <c r="L105" s="151">
        <f t="shared" si="11"/>
        <v>0</v>
      </c>
      <c r="M105" s="6"/>
      <c r="N105" s="6"/>
      <c r="O105" s="6"/>
      <c r="P105" s="6"/>
      <c r="Q105" s="6"/>
    </row>
    <row r="106" spans="1:17" ht="25.5" hidden="1">
      <c r="A106" s="94">
        <v>2</v>
      </c>
      <c r="B106" s="95">
        <v>5</v>
      </c>
      <c r="C106" s="96">
        <v>3</v>
      </c>
      <c r="D106" s="93">
        <v>2</v>
      </c>
      <c r="E106" s="95">
        <v>1</v>
      </c>
      <c r="F106" s="97"/>
      <c r="G106" s="93" t="s">
        <v>72</v>
      </c>
      <c r="H106" s="226">
        <v>77</v>
      </c>
      <c r="I106" s="151">
        <f>SUM(I107:I108)</f>
        <v>0</v>
      </c>
      <c r="J106" s="151">
        <f t="shared" ref="J106:L106" si="12">SUM(J107:J108)</f>
        <v>0</v>
      </c>
      <c r="K106" s="151">
        <f t="shared" si="12"/>
        <v>0</v>
      </c>
      <c r="L106" s="151">
        <f t="shared" si="12"/>
        <v>0</v>
      </c>
      <c r="M106" s="6"/>
      <c r="N106" s="6"/>
      <c r="O106" s="6"/>
      <c r="P106" s="6"/>
      <c r="Q106" s="6"/>
    </row>
    <row r="107" spans="1:17" ht="25.5" hidden="1">
      <c r="A107" s="94">
        <v>2</v>
      </c>
      <c r="B107" s="95">
        <v>5</v>
      </c>
      <c r="C107" s="96">
        <v>3</v>
      </c>
      <c r="D107" s="93">
        <v>2</v>
      </c>
      <c r="E107" s="95">
        <v>1</v>
      </c>
      <c r="F107" s="97">
        <v>1</v>
      </c>
      <c r="G107" s="93" t="s">
        <v>72</v>
      </c>
      <c r="H107" s="226">
        <v>78</v>
      </c>
      <c r="I107" s="149"/>
      <c r="J107" s="149"/>
      <c r="K107" s="149"/>
      <c r="L107" s="149"/>
      <c r="M107" s="6"/>
      <c r="N107" s="6"/>
      <c r="O107" s="6"/>
      <c r="P107" s="6"/>
      <c r="Q107" s="6"/>
    </row>
    <row r="108" spans="1:17" hidden="1">
      <c r="A108" s="94">
        <v>2</v>
      </c>
      <c r="B108" s="95">
        <v>5</v>
      </c>
      <c r="C108" s="96">
        <v>3</v>
      </c>
      <c r="D108" s="93">
        <v>2</v>
      </c>
      <c r="E108" s="95">
        <v>1</v>
      </c>
      <c r="F108" s="97">
        <v>2</v>
      </c>
      <c r="G108" s="93" t="s">
        <v>73</v>
      </c>
      <c r="H108" s="226">
        <v>79</v>
      </c>
      <c r="I108" s="149"/>
      <c r="J108" s="149"/>
      <c r="K108" s="149"/>
      <c r="L108" s="149"/>
      <c r="M108" s="6"/>
      <c r="N108" s="6"/>
      <c r="O108" s="6"/>
      <c r="P108" s="6"/>
      <c r="Q108" s="6"/>
    </row>
    <row r="109" spans="1:17" hidden="1">
      <c r="A109" s="81">
        <v>2</v>
      </c>
      <c r="B109" s="29">
        <v>6</v>
      </c>
      <c r="C109" s="79"/>
      <c r="D109" s="84"/>
      <c r="E109" s="29"/>
      <c r="F109" s="83"/>
      <c r="G109" s="98" t="s">
        <v>74</v>
      </c>
      <c r="H109" s="226">
        <v>80</v>
      </c>
      <c r="I109" s="148">
        <f>SUM(I110+I115+I119+I123+I127)</f>
        <v>0</v>
      </c>
      <c r="J109" s="234">
        <f>SUM(J110+J115+J119+J123+J127)</f>
        <v>0</v>
      </c>
      <c r="K109" s="147">
        <f>SUM(K110+K115+K119+K123+K127)</f>
        <v>0</v>
      </c>
      <c r="L109" s="148">
        <f>SUM(L110+L115+L119+L123+L127)</f>
        <v>0</v>
      </c>
      <c r="M109" s="6"/>
      <c r="N109" s="6"/>
      <c r="O109" s="6"/>
      <c r="P109" s="6"/>
      <c r="Q109" s="6"/>
    </row>
    <row r="110" spans="1:17" hidden="1">
      <c r="A110" s="44">
        <v>2</v>
      </c>
      <c r="B110" s="45">
        <v>6</v>
      </c>
      <c r="C110" s="46">
        <v>1</v>
      </c>
      <c r="D110" s="47"/>
      <c r="E110" s="45"/>
      <c r="F110" s="87"/>
      <c r="G110" s="88" t="s">
        <v>75</v>
      </c>
      <c r="H110" s="226">
        <v>81</v>
      </c>
      <c r="I110" s="151">
        <f>I111</f>
        <v>0</v>
      </c>
      <c r="J110" s="237">
        <f t="shared" ref="J110:L111" si="13">J111</f>
        <v>0</v>
      </c>
      <c r="K110" s="156">
        <f t="shared" si="13"/>
        <v>0</v>
      </c>
      <c r="L110" s="151">
        <f t="shared" si="13"/>
        <v>0</v>
      </c>
      <c r="M110" s="6"/>
      <c r="N110" s="6"/>
      <c r="O110" s="6"/>
      <c r="P110" s="6"/>
      <c r="Q110" s="6"/>
    </row>
    <row r="111" spans="1:17" hidden="1">
      <c r="A111" s="41">
        <v>2</v>
      </c>
      <c r="B111" s="36">
        <v>6</v>
      </c>
      <c r="C111" s="37">
        <v>1</v>
      </c>
      <c r="D111" s="38">
        <v>1</v>
      </c>
      <c r="E111" s="36"/>
      <c r="F111" s="86"/>
      <c r="G111" s="38" t="s">
        <v>75</v>
      </c>
      <c r="H111" s="226">
        <v>82</v>
      </c>
      <c r="I111" s="148">
        <f>I112</f>
        <v>0</v>
      </c>
      <c r="J111" s="234">
        <f t="shared" si="13"/>
        <v>0</v>
      </c>
      <c r="K111" s="147">
        <f t="shared" si="13"/>
        <v>0</v>
      </c>
      <c r="L111" s="148">
        <f t="shared" si="13"/>
        <v>0</v>
      </c>
      <c r="M111" s="6"/>
      <c r="N111" s="6"/>
      <c r="O111" s="6"/>
      <c r="P111" s="6"/>
      <c r="Q111" s="6"/>
    </row>
    <row r="112" spans="1:17" hidden="1">
      <c r="A112" s="41">
        <v>2</v>
      </c>
      <c r="B112" s="36">
        <v>6</v>
      </c>
      <c r="C112" s="37">
        <v>1</v>
      </c>
      <c r="D112" s="38">
        <v>1</v>
      </c>
      <c r="E112" s="36">
        <v>1</v>
      </c>
      <c r="F112" s="86"/>
      <c r="G112" s="38" t="s">
        <v>75</v>
      </c>
      <c r="H112" s="226">
        <v>83</v>
      </c>
      <c r="I112" s="148">
        <f>SUM(I113:I114)</f>
        <v>0</v>
      </c>
      <c r="J112" s="234">
        <f>SUM(J113:J114)</f>
        <v>0</v>
      </c>
      <c r="K112" s="147">
        <f>SUM(K113:K114)</f>
        <v>0</v>
      </c>
      <c r="L112" s="148">
        <f>SUM(L113:L114)</f>
        <v>0</v>
      </c>
      <c r="M112" s="6"/>
      <c r="N112" s="6"/>
      <c r="O112" s="6"/>
      <c r="P112" s="6"/>
      <c r="Q112" s="6"/>
    </row>
    <row r="113" spans="1:17" hidden="1">
      <c r="A113" s="41">
        <v>2</v>
      </c>
      <c r="B113" s="36">
        <v>6</v>
      </c>
      <c r="C113" s="37">
        <v>1</v>
      </c>
      <c r="D113" s="38">
        <v>1</v>
      </c>
      <c r="E113" s="36">
        <v>1</v>
      </c>
      <c r="F113" s="86">
        <v>1</v>
      </c>
      <c r="G113" s="38" t="s">
        <v>76</v>
      </c>
      <c r="H113" s="226">
        <v>84</v>
      </c>
      <c r="I113" s="235"/>
      <c r="J113" s="149"/>
      <c r="K113" s="149"/>
      <c r="L113" s="149"/>
      <c r="M113" s="6"/>
      <c r="N113" s="6"/>
      <c r="O113" s="6"/>
      <c r="P113" s="6"/>
      <c r="Q113" s="6"/>
    </row>
    <row r="114" spans="1:17" hidden="1">
      <c r="A114" s="99">
        <v>2</v>
      </c>
      <c r="B114" s="33">
        <v>6</v>
      </c>
      <c r="C114" s="31">
        <v>1</v>
      </c>
      <c r="D114" s="32">
        <v>1</v>
      </c>
      <c r="E114" s="33">
        <v>1</v>
      </c>
      <c r="F114" s="85">
        <v>2</v>
      </c>
      <c r="G114" s="32" t="s">
        <v>77</v>
      </c>
      <c r="H114" s="226">
        <v>85</v>
      </c>
      <c r="I114" s="154"/>
      <c r="J114" s="154"/>
      <c r="K114" s="154"/>
      <c r="L114" s="154"/>
      <c r="M114" s="6"/>
      <c r="N114" s="6"/>
      <c r="O114" s="6"/>
      <c r="P114" s="6"/>
      <c r="Q114" s="6"/>
    </row>
    <row r="115" spans="1:17" ht="25.5" hidden="1">
      <c r="A115" s="41">
        <v>2</v>
      </c>
      <c r="B115" s="36">
        <v>6</v>
      </c>
      <c r="C115" s="37">
        <v>2</v>
      </c>
      <c r="D115" s="38"/>
      <c r="E115" s="36"/>
      <c r="F115" s="86"/>
      <c r="G115" s="40" t="s">
        <v>78</v>
      </c>
      <c r="H115" s="226">
        <v>86</v>
      </c>
      <c r="I115" s="148">
        <f>I116</f>
        <v>0</v>
      </c>
      <c r="J115" s="234">
        <f t="shared" ref="J115:L117" si="14">J116</f>
        <v>0</v>
      </c>
      <c r="K115" s="147">
        <f t="shared" si="14"/>
        <v>0</v>
      </c>
      <c r="L115" s="148">
        <f t="shared" si="14"/>
        <v>0</v>
      </c>
      <c r="M115" s="6"/>
      <c r="N115" s="6"/>
      <c r="O115" s="6"/>
      <c r="P115" s="6"/>
      <c r="Q115" s="6"/>
    </row>
    <row r="116" spans="1:17" ht="25.5" hidden="1">
      <c r="A116" s="41">
        <v>2</v>
      </c>
      <c r="B116" s="36">
        <v>6</v>
      </c>
      <c r="C116" s="37">
        <v>2</v>
      </c>
      <c r="D116" s="38">
        <v>1</v>
      </c>
      <c r="E116" s="36"/>
      <c r="F116" s="86"/>
      <c r="G116" s="40" t="s">
        <v>78</v>
      </c>
      <c r="H116" s="226">
        <v>87</v>
      </c>
      <c r="I116" s="148">
        <f>I117</f>
        <v>0</v>
      </c>
      <c r="J116" s="234">
        <f t="shared" si="14"/>
        <v>0</v>
      </c>
      <c r="K116" s="147">
        <f t="shared" si="14"/>
        <v>0</v>
      </c>
      <c r="L116" s="148">
        <f t="shared" si="14"/>
        <v>0</v>
      </c>
      <c r="M116" s="6"/>
      <c r="N116" s="6"/>
      <c r="O116" s="6"/>
      <c r="P116" s="6"/>
      <c r="Q116" s="6"/>
    </row>
    <row r="117" spans="1:17" ht="25.5" hidden="1">
      <c r="A117" s="41">
        <v>2</v>
      </c>
      <c r="B117" s="36">
        <v>6</v>
      </c>
      <c r="C117" s="37">
        <v>2</v>
      </c>
      <c r="D117" s="38">
        <v>1</v>
      </c>
      <c r="E117" s="36">
        <v>1</v>
      </c>
      <c r="F117" s="86"/>
      <c r="G117" s="40" t="s">
        <v>78</v>
      </c>
      <c r="H117" s="226">
        <v>88</v>
      </c>
      <c r="I117" s="158">
        <f>I118</f>
        <v>0</v>
      </c>
      <c r="J117" s="238">
        <f t="shared" si="14"/>
        <v>0</v>
      </c>
      <c r="K117" s="157">
        <f t="shared" si="14"/>
        <v>0</v>
      </c>
      <c r="L117" s="158">
        <f t="shared" si="14"/>
        <v>0</v>
      </c>
      <c r="M117" s="6"/>
      <c r="N117" s="6"/>
      <c r="O117" s="6"/>
      <c r="P117" s="6"/>
      <c r="Q117" s="6"/>
    </row>
    <row r="118" spans="1:17" ht="25.5" hidden="1">
      <c r="A118" s="41">
        <v>2</v>
      </c>
      <c r="B118" s="36">
        <v>6</v>
      </c>
      <c r="C118" s="37">
        <v>2</v>
      </c>
      <c r="D118" s="38">
        <v>1</v>
      </c>
      <c r="E118" s="36">
        <v>1</v>
      </c>
      <c r="F118" s="86">
        <v>1</v>
      </c>
      <c r="G118" s="40" t="s">
        <v>78</v>
      </c>
      <c r="H118" s="226">
        <v>89</v>
      </c>
      <c r="I118" s="149"/>
      <c r="J118" s="149"/>
      <c r="K118" s="149"/>
      <c r="L118" s="149"/>
      <c r="M118" s="6"/>
      <c r="N118" s="6"/>
      <c r="O118" s="6"/>
      <c r="P118" s="6"/>
      <c r="Q118" s="6"/>
    </row>
    <row r="119" spans="1:17" ht="25.5" hidden="1">
      <c r="A119" s="99">
        <v>2</v>
      </c>
      <c r="B119" s="33">
        <v>6</v>
      </c>
      <c r="C119" s="31">
        <v>3</v>
      </c>
      <c r="D119" s="32"/>
      <c r="E119" s="33"/>
      <c r="F119" s="85"/>
      <c r="G119" s="76" t="s">
        <v>79</v>
      </c>
      <c r="H119" s="226">
        <v>90</v>
      </c>
      <c r="I119" s="153">
        <f>I120</f>
        <v>0</v>
      </c>
      <c r="J119" s="236">
        <f t="shared" ref="J119:L121" si="15">J120</f>
        <v>0</v>
      </c>
      <c r="K119" s="155">
        <f t="shared" si="15"/>
        <v>0</v>
      </c>
      <c r="L119" s="153">
        <f t="shared" si="15"/>
        <v>0</v>
      </c>
      <c r="M119" s="6"/>
      <c r="N119" s="6"/>
      <c r="O119" s="6"/>
      <c r="P119" s="6"/>
      <c r="Q119" s="6"/>
    </row>
    <row r="120" spans="1:17" ht="25.5" hidden="1">
      <c r="A120" s="41">
        <v>2</v>
      </c>
      <c r="B120" s="36">
        <v>6</v>
      </c>
      <c r="C120" s="37">
        <v>3</v>
      </c>
      <c r="D120" s="38">
        <v>1</v>
      </c>
      <c r="E120" s="36"/>
      <c r="F120" s="86"/>
      <c r="G120" s="38" t="s">
        <v>79</v>
      </c>
      <c r="H120" s="226">
        <v>91</v>
      </c>
      <c r="I120" s="148">
        <f>I121</f>
        <v>0</v>
      </c>
      <c r="J120" s="234">
        <f t="shared" si="15"/>
        <v>0</v>
      </c>
      <c r="K120" s="147">
        <f t="shared" si="15"/>
        <v>0</v>
      </c>
      <c r="L120" s="148">
        <f t="shared" si="15"/>
        <v>0</v>
      </c>
      <c r="M120" s="6"/>
      <c r="N120" s="6"/>
      <c r="O120" s="6"/>
      <c r="P120" s="6"/>
      <c r="Q120" s="6"/>
    </row>
    <row r="121" spans="1:17" ht="25.5" hidden="1">
      <c r="A121" s="41">
        <v>2</v>
      </c>
      <c r="B121" s="36">
        <v>6</v>
      </c>
      <c r="C121" s="37">
        <v>3</v>
      </c>
      <c r="D121" s="38">
        <v>1</v>
      </c>
      <c r="E121" s="36">
        <v>1</v>
      </c>
      <c r="F121" s="86"/>
      <c r="G121" s="38" t="s">
        <v>79</v>
      </c>
      <c r="H121" s="226">
        <v>92</v>
      </c>
      <c r="I121" s="148">
        <f>I122</f>
        <v>0</v>
      </c>
      <c r="J121" s="234">
        <f t="shared" si="15"/>
        <v>0</v>
      </c>
      <c r="K121" s="147">
        <f t="shared" si="15"/>
        <v>0</v>
      </c>
      <c r="L121" s="148">
        <f t="shared" si="15"/>
        <v>0</v>
      </c>
      <c r="M121" s="6"/>
      <c r="N121" s="6"/>
      <c r="O121" s="6"/>
      <c r="P121" s="6"/>
      <c r="Q121" s="6"/>
    </row>
    <row r="122" spans="1:17" ht="25.5" hidden="1">
      <c r="A122" s="41">
        <v>2</v>
      </c>
      <c r="B122" s="36">
        <v>6</v>
      </c>
      <c r="C122" s="37">
        <v>3</v>
      </c>
      <c r="D122" s="38">
        <v>1</v>
      </c>
      <c r="E122" s="36">
        <v>1</v>
      </c>
      <c r="F122" s="86">
        <v>1</v>
      </c>
      <c r="G122" s="38" t="s">
        <v>79</v>
      </c>
      <c r="H122" s="226">
        <v>93</v>
      </c>
      <c r="I122" s="235"/>
      <c r="J122" s="149"/>
      <c r="K122" s="149"/>
      <c r="L122" s="149"/>
      <c r="M122" s="6"/>
      <c r="N122" s="6"/>
      <c r="O122" s="6"/>
      <c r="P122" s="6"/>
      <c r="Q122" s="6"/>
    </row>
    <row r="123" spans="1:17" ht="25.5" hidden="1">
      <c r="A123" s="99">
        <v>2</v>
      </c>
      <c r="B123" s="33">
        <v>6</v>
      </c>
      <c r="C123" s="31">
        <v>4</v>
      </c>
      <c r="D123" s="32"/>
      <c r="E123" s="33"/>
      <c r="F123" s="85"/>
      <c r="G123" s="76" t="s">
        <v>80</v>
      </c>
      <c r="H123" s="226">
        <v>94</v>
      </c>
      <c r="I123" s="153">
        <f>I124</f>
        <v>0</v>
      </c>
      <c r="J123" s="236">
        <f t="shared" ref="J123:L125" si="16">J124</f>
        <v>0</v>
      </c>
      <c r="K123" s="155">
        <f t="shared" si="16"/>
        <v>0</v>
      </c>
      <c r="L123" s="153">
        <f t="shared" si="16"/>
        <v>0</v>
      </c>
      <c r="M123" s="6"/>
      <c r="N123" s="6"/>
      <c r="O123" s="6"/>
      <c r="P123" s="6"/>
      <c r="Q123" s="6"/>
    </row>
    <row r="124" spans="1:17" ht="25.5" hidden="1">
      <c r="A124" s="41">
        <v>2</v>
      </c>
      <c r="B124" s="36">
        <v>6</v>
      </c>
      <c r="C124" s="37">
        <v>4</v>
      </c>
      <c r="D124" s="38">
        <v>1</v>
      </c>
      <c r="E124" s="36"/>
      <c r="F124" s="86"/>
      <c r="G124" s="38" t="s">
        <v>80</v>
      </c>
      <c r="H124" s="226">
        <v>95</v>
      </c>
      <c r="I124" s="148">
        <f>I125</f>
        <v>0</v>
      </c>
      <c r="J124" s="234">
        <f t="shared" si="16"/>
        <v>0</v>
      </c>
      <c r="K124" s="147">
        <f t="shared" si="16"/>
        <v>0</v>
      </c>
      <c r="L124" s="148">
        <f t="shared" si="16"/>
        <v>0</v>
      </c>
      <c r="M124" s="6"/>
      <c r="N124" s="6"/>
      <c r="O124" s="6"/>
      <c r="P124" s="6"/>
      <c r="Q124" s="6"/>
    </row>
    <row r="125" spans="1:17" ht="25.5" hidden="1">
      <c r="A125" s="41">
        <v>2</v>
      </c>
      <c r="B125" s="36">
        <v>6</v>
      </c>
      <c r="C125" s="37">
        <v>4</v>
      </c>
      <c r="D125" s="38">
        <v>1</v>
      </c>
      <c r="E125" s="36">
        <v>1</v>
      </c>
      <c r="F125" s="86"/>
      <c r="G125" s="38" t="s">
        <v>80</v>
      </c>
      <c r="H125" s="226">
        <v>96</v>
      </c>
      <c r="I125" s="148">
        <f>I126</f>
        <v>0</v>
      </c>
      <c r="J125" s="234">
        <f t="shared" si="16"/>
        <v>0</v>
      </c>
      <c r="K125" s="147">
        <f t="shared" si="16"/>
        <v>0</v>
      </c>
      <c r="L125" s="148">
        <f t="shared" si="16"/>
        <v>0</v>
      </c>
      <c r="M125" s="6"/>
      <c r="N125" s="6"/>
      <c r="O125" s="6"/>
      <c r="P125" s="6"/>
      <c r="Q125" s="6"/>
    </row>
    <row r="126" spans="1:17" ht="25.5" hidden="1">
      <c r="A126" s="41">
        <v>2</v>
      </c>
      <c r="B126" s="36">
        <v>6</v>
      </c>
      <c r="C126" s="37">
        <v>4</v>
      </c>
      <c r="D126" s="38">
        <v>1</v>
      </c>
      <c r="E126" s="36">
        <v>1</v>
      </c>
      <c r="F126" s="86">
        <v>1</v>
      </c>
      <c r="G126" s="38" t="s">
        <v>80</v>
      </c>
      <c r="H126" s="226">
        <v>97</v>
      </c>
      <c r="I126" s="235"/>
      <c r="J126" s="149"/>
      <c r="K126" s="149"/>
      <c r="L126" s="149"/>
      <c r="M126" s="6"/>
      <c r="N126" s="6"/>
      <c r="O126" s="6"/>
      <c r="P126" s="6"/>
      <c r="Q126" s="6"/>
    </row>
    <row r="127" spans="1:17" ht="25.5" hidden="1">
      <c r="A127" s="44">
        <v>2</v>
      </c>
      <c r="B127" s="100">
        <v>6</v>
      </c>
      <c r="C127" s="101">
        <v>5</v>
      </c>
      <c r="D127" s="102"/>
      <c r="E127" s="100"/>
      <c r="F127" s="103"/>
      <c r="G127" s="104" t="s">
        <v>81</v>
      </c>
      <c r="H127" s="226">
        <v>98</v>
      </c>
      <c r="I127" s="159">
        <f>I128</f>
        <v>0</v>
      </c>
      <c r="J127" s="239">
        <f t="shared" ref="J127:L129" si="17">J128</f>
        <v>0</v>
      </c>
      <c r="K127" s="152">
        <f t="shared" si="17"/>
        <v>0</v>
      </c>
      <c r="L127" s="159">
        <f t="shared" si="17"/>
        <v>0</v>
      </c>
      <c r="M127" s="6"/>
      <c r="N127" s="6"/>
      <c r="O127" s="6"/>
      <c r="P127" s="6"/>
      <c r="Q127" s="6"/>
    </row>
    <row r="128" spans="1:17" ht="25.5" hidden="1">
      <c r="A128" s="41">
        <v>2</v>
      </c>
      <c r="B128" s="36">
        <v>6</v>
      </c>
      <c r="C128" s="37">
        <v>5</v>
      </c>
      <c r="D128" s="38">
        <v>1</v>
      </c>
      <c r="E128" s="36"/>
      <c r="F128" s="86"/>
      <c r="G128" s="104" t="s">
        <v>255</v>
      </c>
      <c r="H128" s="226">
        <v>99</v>
      </c>
      <c r="I128" s="148">
        <f>I129</f>
        <v>0</v>
      </c>
      <c r="J128" s="234">
        <f t="shared" si="17"/>
        <v>0</v>
      </c>
      <c r="K128" s="147">
        <f t="shared" si="17"/>
        <v>0</v>
      </c>
      <c r="L128" s="148">
        <f t="shared" si="17"/>
        <v>0</v>
      </c>
      <c r="M128" s="6"/>
      <c r="N128" s="6"/>
      <c r="O128" s="6"/>
      <c r="P128" s="6"/>
      <c r="Q128" s="6"/>
    </row>
    <row r="129" spans="1:17" ht="25.5" hidden="1">
      <c r="A129" s="41">
        <v>2</v>
      </c>
      <c r="B129" s="36">
        <v>6</v>
      </c>
      <c r="C129" s="37">
        <v>5</v>
      </c>
      <c r="D129" s="38">
        <v>1</v>
      </c>
      <c r="E129" s="36">
        <v>1</v>
      </c>
      <c r="F129" s="86"/>
      <c r="G129" s="104" t="s">
        <v>81</v>
      </c>
      <c r="H129" s="226">
        <v>100</v>
      </c>
      <c r="I129" s="148">
        <f>I130</f>
        <v>0</v>
      </c>
      <c r="J129" s="234">
        <f t="shared" si="17"/>
        <v>0</v>
      </c>
      <c r="K129" s="147">
        <f t="shared" si="17"/>
        <v>0</v>
      </c>
      <c r="L129" s="148">
        <f t="shared" si="17"/>
        <v>0</v>
      </c>
      <c r="M129" s="6"/>
      <c r="N129" s="6"/>
      <c r="O129" s="6"/>
      <c r="P129" s="6"/>
      <c r="Q129" s="6"/>
    </row>
    <row r="130" spans="1:17" ht="25.5" hidden="1">
      <c r="A130" s="36">
        <v>2</v>
      </c>
      <c r="B130" s="37">
        <v>6</v>
      </c>
      <c r="C130" s="36">
        <v>5</v>
      </c>
      <c r="D130" s="36">
        <v>1</v>
      </c>
      <c r="E130" s="38">
        <v>1</v>
      </c>
      <c r="F130" s="86">
        <v>1</v>
      </c>
      <c r="G130" s="104" t="s">
        <v>82</v>
      </c>
      <c r="H130" s="226">
        <v>101</v>
      </c>
      <c r="I130" s="235"/>
      <c r="J130" s="149"/>
      <c r="K130" s="149"/>
      <c r="L130" s="149"/>
      <c r="M130" s="6"/>
      <c r="N130" s="6"/>
      <c r="O130" s="6"/>
      <c r="P130" s="6"/>
      <c r="Q130" s="6"/>
    </row>
    <row r="131" spans="1:17">
      <c r="A131" s="81">
        <v>2</v>
      </c>
      <c r="B131" s="29">
        <v>7</v>
      </c>
      <c r="C131" s="29"/>
      <c r="D131" s="79"/>
      <c r="E131" s="79"/>
      <c r="F131" s="80"/>
      <c r="G131" s="84" t="s">
        <v>83</v>
      </c>
      <c r="H131" s="226">
        <v>102</v>
      </c>
      <c r="I131" s="147">
        <f>SUM(I132+I137+I145)</f>
        <v>4800</v>
      </c>
      <c r="J131" s="234">
        <f>SUM(J132+J137+J145)</f>
        <v>1300</v>
      </c>
      <c r="K131" s="147">
        <f>SUM(K132+K137+K145)</f>
        <v>806.83999999999992</v>
      </c>
      <c r="L131" s="148">
        <f>SUM(L132+L137+L145)</f>
        <v>845.71</v>
      </c>
      <c r="M131" s="6"/>
      <c r="N131" s="6"/>
      <c r="O131" s="6"/>
      <c r="P131" s="6"/>
      <c r="Q131" s="6"/>
    </row>
    <row r="132" spans="1:17" ht="0.75" hidden="1" customHeight="1">
      <c r="A132" s="41">
        <v>2</v>
      </c>
      <c r="B132" s="36">
        <v>7</v>
      </c>
      <c r="C132" s="36">
        <v>1</v>
      </c>
      <c r="D132" s="37"/>
      <c r="E132" s="37"/>
      <c r="F132" s="39"/>
      <c r="G132" s="40" t="s">
        <v>84</v>
      </c>
      <c r="H132" s="226">
        <v>103</v>
      </c>
      <c r="I132" s="147">
        <f>I133</f>
        <v>0</v>
      </c>
      <c r="J132" s="234">
        <f t="shared" ref="J132:L133" si="18">J133</f>
        <v>0</v>
      </c>
      <c r="K132" s="147">
        <f t="shared" si="18"/>
        <v>0</v>
      </c>
      <c r="L132" s="148">
        <f t="shared" si="18"/>
        <v>0</v>
      </c>
      <c r="M132" s="6"/>
      <c r="N132" s="6"/>
      <c r="O132" s="6"/>
      <c r="P132" s="6"/>
      <c r="Q132" s="6"/>
    </row>
    <row r="133" spans="1:17" hidden="1">
      <c r="A133" s="41">
        <v>2</v>
      </c>
      <c r="B133" s="36">
        <v>7</v>
      </c>
      <c r="C133" s="36">
        <v>1</v>
      </c>
      <c r="D133" s="37">
        <v>1</v>
      </c>
      <c r="E133" s="37"/>
      <c r="F133" s="39"/>
      <c r="G133" s="38" t="s">
        <v>84</v>
      </c>
      <c r="H133" s="226">
        <v>104</v>
      </c>
      <c r="I133" s="147">
        <f>I134</f>
        <v>0</v>
      </c>
      <c r="J133" s="234">
        <f t="shared" si="18"/>
        <v>0</v>
      </c>
      <c r="K133" s="147">
        <f t="shared" si="18"/>
        <v>0</v>
      </c>
      <c r="L133" s="148">
        <f t="shared" si="18"/>
        <v>0</v>
      </c>
      <c r="M133" s="6"/>
      <c r="N133" s="6"/>
      <c r="O133" s="6"/>
      <c r="P133" s="6"/>
      <c r="Q133" s="6"/>
    </row>
    <row r="134" spans="1:17" hidden="1">
      <c r="A134" s="41">
        <v>2</v>
      </c>
      <c r="B134" s="36">
        <v>7</v>
      </c>
      <c r="C134" s="36">
        <v>1</v>
      </c>
      <c r="D134" s="37">
        <v>1</v>
      </c>
      <c r="E134" s="37">
        <v>1</v>
      </c>
      <c r="F134" s="39"/>
      <c r="G134" s="38" t="s">
        <v>84</v>
      </c>
      <c r="H134" s="226">
        <v>105</v>
      </c>
      <c r="I134" s="147">
        <f>SUM(I135:I136)</f>
        <v>0</v>
      </c>
      <c r="J134" s="234">
        <f>SUM(J135:J136)</f>
        <v>0</v>
      </c>
      <c r="K134" s="147">
        <f>SUM(K135:K136)</f>
        <v>0</v>
      </c>
      <c r="L134" s="148">
        <f>SUM(L135:L136)</f>
        <v>0</v>
      </c>
      <c r="M134" s="6"/>
      <c r="N134" s="6"/>
      <c r="O134" s="6"/>
      <c r="P134" s="6"/>
      <c r="Q134" s="6"/>
    </row>
    <row r="135" spans="1:17" hidden="1">
      <c r="A135" s="99">
        <v>2</v>
      </c>
      <c r="B135" s="33">
        <v>7</v>
      </c>
      <c r="C135" s="99">
        <v>1</v>
      </c>
      <c r="D135" s="36">
        <v>1</v>
      </c>
      <c r="E135" s="31">
        <v>1</v>
      </c>
      <c r="F135" s="34">
        <v>1</v>
      </c>
      <c r="G135" s="32" t="s">
        <v>85</v>
      </c>
      <c r="H135" s="226">
        <v>106</v>
      </c>
      <c r="I135" s="160"/>
      <c r="J135" s="160"/>
      <c r="K135" s="160"/>
      <c r="L135" s="160"/>
      <c r="M135" s="6"/>
      <c r="N135" s="6"/>
      <c r="O135" s="6"/>
      <c r="P135" s="6"/>
      <c r="Q135" s="6"/>
    </row>
    <row r="136" spans="1:17" hidden="1">
      <c r="A136" s="36">
        <v>2</v>
      </c>
      <c r="B136" s="36">
        <v>7</v>
      </c>
      <c r="C136" s="41">
        <v>1</v>
      </c>
      <c r="D136" s="36">
        <v>1</v>
      </c>
      <c r="E136" s="37">
        <v>1</v>
      </c>
      <c r="F136" s="39">
        <v>2</v>
      </c>
      <c r="G136" s="38" t="s">
        <v>86</v>
      </c>
      <c r="H136" s="226">
        <v>107</v>
      </c>
      <c r="I136" s="240"/>
      <c r="J136" s="142"/>
      <c r="K136" s="142"/>
      <c r="L136" s="142"/>
      <c r="M136" s="6"/>
      <c r="N136" s="6"/>
      <c r="O136" s="6"/>
      <c r="P136" s="6"/>
      <c r="Q136" s="6"/>
    </row>
    <row r="137" spans="1:17" ht="25.5">
      <c r="A137" s="44">
        <v>2</v>
      </c>
      <c r="B137" s="45">
        <v>7</v>
      </c>
      <c r="C137" s="44">
        <v>2</v>
      </c>
      <c r="D137" s="45"/>
      <c r="E137" s="46"/>
      <c r="F137" s="48"/>
      <c r="G137" s="88" t="s">
        <v>87</v>
      </c>
      <c r="H137" s="226">
        <v>108</v>
      </c>
      <c r="I137" s="156">
        <f>I138</f>
        <v>3800</v>
      </c>
      <c r="J137" s="237">
        <f t="shared" ref="J137:L138" si="19">J138</f>
        <v>1000</v>
      </c>
      <c r="K137" s="156">
        <f t="shared" si="19"/>
        <v>506.84</v>
      </c>
      <c r="L137" s="151">
        <f t="shared" si="19"/>
        <v>506.84</v>
      </c>
      <c r="M137" s="6"/>
      <c r="N137" s="6"/>
      <c r="O137" s="6"/>
      <c r="P137" s="6"/>
      <c r="Q137" s="6"/>
    </row>
    <row r="138" spans="1:17" ht="25.5">
      <c r="A138" s="41">
        <v>2</v>
      </c>
      <c r="B138" s="36">
        <v>7</v>
      </c>
      <c r="C138" s="41">
        <v>2</v>
      </c>
      <c r="D138" s="36">
        <v>1</v>
      </c>
      <c r="E138" s="37"/>
      <c r="F138" s="39"/>
      <c r="G138" s="38" t="s">
        <v>88</v>
      </c>
      <c r="H138" s="226">
        <v>109</v>
      </c>
      <c r="I138" s="147">
        <f>I139</f>
        <v>3800</v>
      </c>
      <c r="J138" s="234">
        <f t="shared" si="19"/>
        <v>1000</v>
      </c>
      <c r="K138" s="147">
        <f t="shared" si="19"/>
        <v>506.84</v>
      </c>
      <c r="L138" s="148">
        <f t="shared" si="19"/>
        <v>506.84</v>
      </c>
      <c r="M138" s="6"/>
      <c r="N138" s="6"/>
      <c r="O138" s="6"/>
      <c r="P138" s="6"/>
      <c r="Q138" s="6"/>
    </row>
    <row r="139" spans="1:17" ht="25.5">
      <c r="A139" s="41">
        <v>2</v>
      </c>
      <c r="B139" s="36">
        <v>7</v>
      </c>
      <c r="C139" s="41">
        <v>2</v>
      </c>
      <c r="D139" s="36">
        <v>1</v>
      </c>
      <c r="E139" s="37">
        <v>1</v>
      </c>
      <c r="F139" s="39"/>
      <c r="G139" s="38" t="s">
        <v>88</v>
      </c>
      <c r="H139" s="226">
        <v>110</v>
      </c>
      <c r="I139" s="147">
        <f>SUM(I140:I141)</f>
        <v>3800</v>
      </c>
      <c r="J139" s="234">
        <f>SUM(J140:J141)</f>
        <v>1000</v>
      </c>
      <c r="K139" s="147">
        <f>SUM(K140:K141)</f>
        <v>506.84</v>
      </c>
      <c r="L139" s="148">
        <f>SUM(L140:L141)</f>
        <v>506.84</v>
      </c>
      <c r="M139" s="6"/>
      <c r="N139" s="6"/>
      <c r="O139" s="6"/>
      <c r="P139" s="6"/>
      <c r="Q139" s="6"/>
    </row>
    <row r="140" spans="1:17">
      <c r="A140" s="41">
        <v>2</v>
      </c>
      <c r="B140" s="36">
        <v>7</v>
      </c>
      <c r="C140" s="41">
        <v>2</v>
      </c>
      <c r="D140" s="36">
        <v>1</v>
      </c>
      <c r="E140" s="37">
        <v>1</v>
      </c>
      <c r="F140" s="39">
        <v>1</v>
      </c>
      <c r="G140" s="38" t="s">
        <v>89</v>
      </c>
      <c r="H140" s="226">
        <v>111</v>
      </c>
      <c r="I140" s="240"/>
      <c r="J140" s="142"/>
      <c r="K140" s="142"/>
      <c r="L140" s="142"/>
      <c r="M140" s="6"/>
      <c r="N140" s="6"/>
      <c r="O140" s="6"/>
      <c r="P140" s="6"/>
      <c r="Q140" s="6"/>
    </row>
    <row r="141" spans="1:17" ht="12" customHeight="1">
      <c r="A141" s="41">
        <v>2</v>
      </c>
      <c r="B141" s="36">
        <v>7</v>
      </c>
      <c r="C141" s="41">
        <v>2</v>
      </c>
      <c r="D141" s="36">
        <v>1</v>
      </c>
      <c r="E141" s="37">
        <v>1</v>
      </c>
      <c r="F141" s="39">
        <v>2</v>
      </c>
      <c r="G141" s="38" t="s">
        <v>90</v>
      </c>
      <c r="H141" s="226">
        <v>112</v>
      </c>
      <c r="I141" s="7">
        <v>3800</v>
      </c>
      <c r="J141" s="142">
        <v>1000</v>
      </c>
      <c r="K141" s="142">
        <v>506.84</v>
      </c>
      <c r="L141" s="142">
        <v>506.84</v>
      </c>
      <c r="M141" s="6"/>
      <c r="N141" s="6"/>
      <c r="O141" s="6"/>
      <c r="P141" s="6"/>
      <c r="Q141" s="6"/>
    </row>
    <row r="142" spans="1:17" hidden="1">
      <c r="A142" s="77">
        <v>2</v>
      </c>
      <c r="B142" s="105">
        <v>7</v>
      </c>
      <c r="C142" s="77">
        <v>2</v>
      </c>
      <c r="D142" s="105">
        <v>2</v>
      </c>
      <c r="E142" s="106"/>
      <c r="F142" s="107"/>
      <c r="G142" s="40" t="s">
        <v>91</v>
      </c>
      <c r="H142" s="226">
        <v>113</v>
      </c>
      <c r="I142" s="147">
        <f>I143</f>
        <v>0</v>
      </c>
      <c r="J142" s="147">
        <f t="shared" ref="J142:L142" si="20">J143</f>
        <v>0</v>
      </c>
      <c r="K142" s="147">
        <f t="shared" si="20"/>
        <v>0</v>
      </c>
      <c r="L142" s="147">
        <f t="shared" si="20"/>
        <v>0</v>
      </c>
      <c r="M142" s="6"/>
      <c r="N142" s="6"/>
      <c r="O142" s="6"/>
      <c r="P142" s="6"/>
      <c r="Q142" s="6"/>
    </row>
    <row r="143" spans="1:17" hidden="1">
      <c r="A143" s="77">
        <v>2</v>
      </c>
      <c r="B143" s="105">
        <v>7</v>
      </c>
      <c r="C143" s="77">
        <v>2</v>
      </c>
      <c r="D143" s="105">
        <v>2</v>
      </c>
      <c r="E143" s="106">
        <v>1</v>
      </c>
      <c r="F143" s="107"/>
      <c r="G143" s="40" t="s">
        <v>91</v>
      </c>
      <c r="H143" s="226">
        <v>114</v>
      </c>
      <c r="I143" s="147">
        <f>SUM(I144)</f>
        <v>0</v>
      </c>
      <c r="J143" s="147">
        <f t="shared" ref="J143:L143" si="21">SUM(J144)</f>
        <v>0</v>
      </c>
      <c r="K143" s="147">
        <f t="shared" si="21"/>
        <v>0</v>
      </c>
      <c r="L143" s="147">
        <f t="shared" si="21"/>
        <v>0</v>
      </c>
      <c r="M143" s="6"/>
      <c r="N143" s="6"/>
      <c r="O143" s="6"/>
      <c r="P143" s="6"/>
      <c r="Q143" s="6"/>
    </row>
    <row r="144" spans="1:17" hidden="1">
      <c r="A144" s="77">
        <v>2</v>
      </c>
      <c r="B144" s="105">
        <v>7</v>
      </c>
      <c r="C144" s="77">
        <v>2</v>
      </c>
      <c r="D144" s="105">
        <v>2</v>
      </c>
      <c r="E144" s="106">
        <v>1</v>
      </c>
      <c r="F144" s="107">
        <v>1</v>
      </c>
      <c r="G144" s="40" t="s">
        <v>91</v>
      </c>
      <c r="H144" s="226">
        <v>115</v>
      </c>
      <c r="I144" s="142"/>
      <c r="J144" s="142"/>
      <c r="K144" s="142"/>
      <c r="L144" s="142"/>
      <c r="M144" s="6"/>
      <c r="N144" s="6"/>
      <c r="O144" s="6"/>
      <c r="P144" s="6"/>
      <c r="Q144" s="6"/>
    </row>
    <row r="145" spans="1:17">
      <c r="A145" s="41">
        <v>2</v>
      </c>
      <c r="B145" s="36">
        <v>7</v>
      </c>
      <c r="C145" s="41">
        <v>3</v>
      </c>
      <c r="D145" s="36"/>
      <c r="E145" s="37"/>
      <c r="F145" s="39"/>
      <c r="G145" s="40" t="s">
        <v>92</v>
      </c>
      <c r="H145" s="226">
        <v>116</v>
      </c>
      <c r="I145" s="147">
        <f>I146</f>
        <v>1000</v>
      </c>
      <c r="J145" s="234">
        <f t="shared" ref="J145:L146" si="22">J146</f>
        <v>300</v>
      </c>
      <c r="K145" s="147">
        <f t="shared" si="22"/>
        <v>300</v>
      </c>
      <c r="L145" s="148">
        <f t="shared" si="22"/>
        <v>338.87</v>
      </c>
      <c r="M145" s="6"/>
      <c r="N145" s="6"/>
      <c r="O145" s="6"/>
      <c r="P145" s="6"/>
      <c r="Q145" s="6"/>
    </row>
    <row r="146" spans="1:17">
      <c r="A146" s="44">
        <v>2</v>
      </c>
      <c r="B146" s="100">
        <v>7</v>
      </c>
      <c r="C146" s="108">
        <v>3</v>
      </c>
      <c r="D146" s="100">
        <v>1</v>
      </c>
      <c r="E146" s="101"/>
      <c r="F146" s="109"/>
      <c r="G146" s="102" t="s">
        <v>92</v>
      </c>
      <c r="H146" s="226">
        <v>117</v>
      </c>
      <c r="I146" s="152">
        <f>I147</f>
        <v>1000</v>
      </c>
      <c r="J146" s="239">
        <f t="shared" si="22"/>
        <v>300</v>
      </c>
      <c r="K146" s="152">
        <f t="shared" si="22"/>
        <v>300</v>
      </c>
      <c r="L146" s="159">
        <f t="shared" si="22"/>
        <v>338.87</v>
      </c>
      <c r="M146" s="6"/>
      <c r="N146" s="6"/>
      <c r="O146" s="6"/>
      <c r="P146" s="6"/>
      <c r="Q146" s="6"/>
    </row>
    <row r="147" spans="1:17">
      <c r="A147" s="41">
        <v>2</v>
      </c>
      <c r="B147" s="36">
        <v>7</v>
      </c>
      <c r="C147" s="41">
        <v>3</v>
      </c>
      <c r="D147" s="36">
        <v>1</v>
      </c>
      <c r="E147" s="37">
        <v>1</v>
      </c>
      <c r="F147" s="39"/>
      <c r="G147" s="38" t="s">
        <v>92</v>
      </c>
      <c r="H147" s="226">
        <v>118</v>
      </c>
      <c r="I147" s="147">
        <f>SUM(I148:I149)</f>
        <v>1000</v>
      </c>
      <c r="J147" s="234">
        <f>SUM(J148:J149)</f>
        <v>300</v>
      </c>
      <c r="K147" s="147">
        <f>SUM(K148:K149)</f>
        <v>300</v>
      </c>
      <c r="L147" s="148">
        <f>SUM(L148:L149)</f>
        <v>338.87</v>
      </c>
      <c r="M147" s="6"/>
      <c r="N147" s="6"/>
      <c r="O147" s="6"/>
      <c r="P147" s="6"/>
      <c r="Q147" s="6"/>
    </row>
    <row r="148" spans="1:17">
      <c r="A148" s="99">
        <v>2</v>
      </c>
      <c r="B148" s="33">
        <v>7</v>
      </c>
      <c r="C148" s="99">
        <v>3</v>
      </c>
      <c r="D148" s="33">
        <v>1</v>
      </c>
      <c r="E148" s="31">
        <v>1</v>
      </c>
      <c r="F148" s="34">
        <v>1</v>
      </c>
      <c r="G148" s="32" t="s">
        <v>93</v>
      </c>
      <c r="H148" s="226">
        <v>119</v>
      </c>
      <c r="I148" s="241">
        <v>1000</v>
      </c>
      <c r="J148" s="160">
        <v>300</v>
      </c>
      <c r="K148" s="160">
        <v>300</v>
      </c>
      <c r="L148" s="160">
        <v>338.87</v>
      </c>
      <c r="M148" s="6"/>
      <c r="N148" s="6"/>
      <c r="O148" s="6"/>
      <c r="P148" s="6"/>
      <c r="Q148" s="6"/>
    </row>
    <row r="149" spans="1:17" ht="11.45" customHeight="1">
      <c r="A149" s="41">
        <v>2</v>
      </c>
      <c r="B149" s="36">
        <v>7</v>
      </c>
      <c r="C149" s="41">
        <v>3</v>
      </c>
      <c r="D149" s="36">
        <v>1</v>
      </c>
      <c r="E149" s="37">
        <v>1</v>
      </c>
      <c r="F149" s="39">
        <v>2</v>
      </c>
      <c r="G149" s="38" t="s">
        <v>94</v>
      </c>
      <c r="H149" s="226">
        <v>120</v>
      </c>
      <c r="I149" s="142"/>
      <c r="J149" s="149"/>
      <c r="K149" s="149"/>
      <c r="L149" s="149"/>
      <c r="M149" s="6"/>
      <c r="N149" s="6"/>
      <c r="O149" s="6"/>
      <c r="P149" s="6"/>
      <c r="Q149" s="6"/>
    </row>
    <row r="150" spans="1:17" ht="0.6" hidden="1" customHeight="1">
      <c r="A150" s="81">
        <v>2</v>
      </c>
      <c r="B150" s="81">
        <v>8</v>
      </c>
      <c r="C150" s="29"/>
      <c r="D150" s="43"/>
      <c r="E150" s="30"/>
      <c r="F150" s="110"/>
      <c r="G150" s="35" t="s">
        <v>95</v>
      </c>
      <c r="H150" s="226">
        <v>121</v>
      </c>
      <c r="I150" s="155">
        <f>I151</f>
        <v>0</v>
      </c>
      <c r="J150" s="236">
        <f>J151</f>
        <v>0</v>
      </c>
      <c r="K150" s="155">
        <f>K151</f>
        <v>0</v>
      </c>
      <c r="L150" s="153">
        <f>L151</f>
        <v>0</v>
      </c>
      <c r="M150" s="6"/>
      <c r="N150" s="6"/>
      <c r="O150" s="6"/>
      <c r="P150" s="6"/>
      <c r="Q150" s="6"/>
    </row>
    <row r="151" spans="1:17" ht="0.6" hidden="1" customHeight="1">
      <c r="A151" s="44">
        <v>2</v>
      </c>
      <c r="B151" s="44">
        <v>8</v>
      </c>
      <c r="C151" s="44">
        <v>1</v>
      </c>
      <c r="D151" s="45"/>
      <c r="E151" s="46"/>
      <c r="F151" s="48"/>
      <c r="G151" s="76" t="s">
        <v>95</v>
      </c>
      <c r="H151" s="226">
        <v>122</v>
      </c>
      <c r="I151" s="155">
        <f>I152+I157</f>
        <v>0</v>
      </c>
      <c r="J151" s="236">
        <f>J152+J157</f>
        <v>0</v>
      </c>
      <c r="K151" s="155">
        <f>K152+K157</f>
        <v>0</v>
      </c>
      <c r="L151" s="153">
        <f>L152+L157</f>
        <v>0</v>
      </c>
      <c r="M151" s="6"/>
      <c r="N151" s="6"/>
      <c r="O151" s="6"/>
      <c r="P151" s="6"/>
      <c r="Q151" s="6"/>
    </row>
    <row r="152" spans="1:17" ht="0.6" hidden="1" customHeight="1">
      <c r="A152" s="41">
        <v>2</v>
      </c>
      <c r="B152" s="36">
        <v>8</v>
      </c>
      <c r="C152" s="38">
        <v>1</v>
      </c>
      <c r="D152" s="36">
        <v>1</v>
      </c>
      <c r="E152" s="37"/>
      <c r="F152" s="39"/>
      <c r="G152" s="40" t="s">
        <v>96</v>
      </c>
      <c r="H152" s="226">
        <v>123</v>
      </c>
      <c r="I152" s="147">
        <f>I153</f>
        <v>0</v>
      </c>
      <c r="J152" s="234">
        <f>J153</f>
        <v>0</v>
      </c>
      <c r="K152" s="147">
        <f>K153</f>
        <v>0</v>
      </c>
      <c r="L152" s="148">
        <f>L153</f>
        <v>0</v>
      </c>
      <c r="M152" s="6"/>
      <c r="N152" s="6"/>
      <c r="O152" s="6"/>
      <c r="P152" s="6"/>
      <c r="Q152" s="6"/>
    </row>
    <row r="153" spans="1:17" ht="0.6" hidden="1" customHeight="1">
      <c r="A153" s="41">
        <v>2</v>
      </c>
      <c r="B153" s="36">
        <v>8</v>
      </c>
      <c r="C153" s="32">
        <v>1</v>
      </c>
      <c r="D153" s="33">
        <v>1</v>
      </c>
      <c r="E153" s="31">
        <v>1</v>
      </c>
      <c r="F153" s="34"/>
      <c r="G153" s="40" t="s">
        <v>96</v>
      </c>
      <c r="H153" s="226">
        <v>124</v>
      </c>
      <c r="I153" s="155">
        <f>SUM(I154:I156)</f>
        <v>0</v>
      </c>
      <c r="J153" s="155">
        <f t="shared" ref="J153:L153" si="23">SUM(J154:J156)</f>
        <v>0</v>
      </c>
      <c r="K153" s="155">
        <f t="shared" si="23"/>
        <v>0</v>
      </c>
      <c r="L153" s="155">
        <f t="shared" si="23"/>
        <v>0</v>
      </c>
      <c r="M153" s="6"/>
      <c r="N153" s="6"/>
      <c r="O153" s="6"/>
      <c r="P153" s="6"/>
      <c r="Q153" s="6"/>
    </row>
    <row r="154" spans="1:17" ht="0.6" hidden="1" customHeight="1">
      <c r="A154" s="36">
        <v>2</v>
      </c>
      <c r="B154" s="33">
        <v>8</v>
      </c>
      <c r="C154" s="38">
        <v>1</v>
      </c>
      <c r="D154" s="36">
        <v>1</v>
      </c>
      <c r="E154" s="37">
        <v>1</v>
      </c>
      <c r="F154" s="39">
        <v>1</v>
      </c>
      <c r="G154" s="40" t="s">
        <v>97</v>
      </c>
      <c r="H154" s="226">
        <v>125</v>
      </c>
      <c r="I154" s="142"/>
      <c r="J154" s="142"/>
      <c r="K154" s="142"/>
      <c r="L154" s="142"/>
      <c r="M154" s="6"/>
      <c r="N154" s="6"/>
      <c r="O154" s="6"/>
      <c r="P154" s="6"/>
      <c r="Q154" s="6"/>
    </row>
    <row r="155" spans="1:17" ht="0.6" hidden="1" customHeight="1">
      <c r="A155" s="44">
        <v>2</v>
      </c>
      <c r="B155" s="100">
        <v>8</v>
      </c>
      <c r="C155" s="102">
        <v>1</v>
      </c>
      <c r="D155" s="100">
        <v>1</v>
      </c>
      <c r="E155" s="101">
        <v>1</v>
      </c>
      <c r="F155" s="109">
        <v>2</v>
      </c>
      <c r="G155" s="104" t="s">
        <v>98</v>
      </c>
      <c r="H155" s="226">
        <v>126</v>
      </c>
      <c r="I155" s="242"/>
      <c r="J155" s="161"/>
      <c r="K155" s="161"/>
      <c r="L155" s="161"/>
      <c r="M155" s="6"/>
      <c r="N155" s="6"/>
      <c r="O155" s="6"/>
      <c r="P155" s="6"/>
      <c r="Q155" s="6"/>
    </row>
    <row r="156" spans="1:17" ht="0.6" hidden="1" customHeight="1">
      <c r="A156" s="111">
        <v>2</v>
      </c>
      <c r="B156" s="112">
        <v>8</v>
      </c>
      <c r="C156" s="104">
        <v>1</v>
      </c>
      <c r="D156" s="112">
        <v>1</v>
      </c>
      <c r="E156" s="113">
        <v>1</v>
      </c>
      <c r="F156" s="114">
        <v>3</v>
      </c>
      <c r="G156" s="104" t="s">
        <v>256</v>
      </c>
      <c r="H156" s="226">
        <v>127</v>
      </c>
      <c r="I156" s="242"/>
      <c r="J156" s="243"/>
      <c r="K156" s="161"/>
      <c r="L156" s="162"/>
      <c r="M156" s="6"/>
      <c r="N156" s="6"/>
      <c r="O156" s="6"/>
      <c r="P156" s="6"/>
      <c r="Q156" s="6"/>
    </row>
    <row r="157" spans="1:17" ht="0.6" hidden="1" customHeight="1">
      <c r="A157" s="41">
        <v>2</v>
      </c>
      <c r="B157" s="36">
        <v>8</v>
      </c>
      <c r="C157" s="38">
        <v>1</v>
      </c>
      <c r="D157" s="36">
        <v>2</v>
      </c>
      <c r="E157" s="37"/>
      <c r="F157" s="39"/>
      <c r="G157" s="40" t="s">
        <v>99</v>
      </c>
      <c r="H157" s="226">
        <v>128</v>
      </c>
      <c r="I157" s="147">
        <f>I158</f>
        <v>0</v>
      </c>
      <c r="J157" s="234">
        <f t="shared" ref="J157:L158" si="24">J158</f>
        <v>0</v>
      </c>
      <c r="K157" s="147">
        <f t="shared" si="24"/>
        <v>0</v>
      </c>
      <c r="L157" s="148">
        <f t="shared" si="24"/>
        <v>0</v>
      </c>
      <c r="M157" s="6"/>
      <c r="N157" s="6"/>
      <c r="O157" s="6"/>
      <c r="P157" s="6"/>
      <c r="Q157" s="6"/>
    </row>
    <row r="158" spans="1:17" ht="0.6" hidden="1" customHeight="1">
      <c r="A158" s="41">
        <v>2</v>
      </c>
      <c r="B158" s="36">
        <v>8</v>
      </c>
      <c r="C158" s="38">
        <v>1</v>
      </c>
      <c r="D158" s="36">
        <v>2</v>
      </c>
      <c r="E158" s="37">
        <v>1</v>
      </c>
      <c r="F158" s="39"/>
      <c r="G158" s="40" t="s">
        <v>99</v>
      </c>
      <c r="H158" s="226">
        <v>129</v>
      </c>
      <c r="I158" s="147">
        <f>I159</f>
        <v>0</v>
      </c>
      <c r="J158" s="234">
        <f t="shared" si="24"/>
        <v>0</v>
      </c>
      <c r="K158" s="147">
        <f t="shared" si="24"/>
        <v>0</v>
      </c>
      <c r="L158" s="148">
        <f t="shared" si="24"/>
        <v>0</v>
      </c>
      <c r="M158" s="6"/>
      <c r="N158" s="6"/>
      <c r="O158" s="6"/>
      <c r="P158" s="6"/>
      <c r="Q158" s="6"/>
    </row>
    <row r="159" spans="1:17" ht="0.6" hidden="1" customHeight="1">
      <c r="A159" s="44">
        <v>2</v>
      </c>
      <c r="B159" s="45">
        <v>8</v>
      </c>
      <c r="C159" s="47">
        <v>1</v>
      </c>
      <c r="D159" s="45">
        <v>2</v>
      </c>
      <c r="E159" s="46">
        <v>1</v>
      </c>
      <c r="F159" s="115">
        <v>1</v>
      </c>
      <c r="G159" s="40" t="s">
        <v>99</v>
      </c>
      <c r="H159" s="226">
        <v>130</v>
      </c>
      <c r="I159" s="244"/>
      <c r="J159" s="149"/>
      <c r="K159" s="149"/>
      <c r="L159" s="149"/>
      <c r="M159" s="6"/>
      <c r="N159" s="6"/>
      <c r="O159" s="6"/>
      <c r="P159" s="6"/>
      <c r="Q159" s="6"/>
    </row>
    <row r="160" spans="1:17" ht="0.6" hidden="1" customHeight="1">
      <c r="A160" s="81">
        <v>2</v>
      </c>
      <c r="B160" s="29">
        <v>9</v>
      </c>
      <c r="C160" s="84"/>
      <c r="D160" s="29"/>
      <c r="E160" s="79"/>
      <c r="F160" s="80"/>
      <c r="G160" s="84" t="s">
        <v>100</v>
      </c>
      <c r="H160" s="226">
        <v>131</v>
      </c>
      <c r="I160" s="147">
        <f>I161+I165</f>
        <v>0</v>
      </c>
      <c r="J160" s="234">
        <f>J161+J165</f>
        <v>0</v>
      </c>
      <c r="K160" s="147">
        <f>K161+K165</f>
        <v>0</v>
      </c>
      <c r="L160" s="148">
        <f>L161+L165</f>
        <v>0</v>
      </c>
      <c r="M160" s="6"/>
      <c r="N160" s="6"/>
      <c r="O160" s="6"/>
      <c r="P160" s="6"/>
      <c r="Q160" s="6"/>
    </row>
    <row r="161" spans="1:17" s="116" customFormat="1" ht="0.6" hidden="1" customHeight="1">
      <c r="A161" s="41">
        <v>2</v>
      </c>
      <c r="B161" s="36">
        <v>9</v>
      </c>
      <c r="C161" s="38">
        <v>1</v>
      </c>
      <c r="D161" s="36"/>
      <c r="E161" s="37"/>
      <c r="F161" s="39"/>
      <c r="G161" s="40" t="s">
        <v>101</v>
      </c>
      <c r="H161" s="226">
        <v>132</v>
      </c>
      <c r="I161" s="147">
        <f>I162</f>
        <v>0</v>
      </c>
      <c r="J161" s="234">
        <f t="shared" ref="J161:L162" si="25">J162</f>
        <v>0</v>
      </c>
      <c r="K161" s="147">
        <f t="shared" si="25"/>
        <v>0</v>
      </c>
      <c r="L161" s="148">
        <f t="shared" si="25"/>
        <v>0</v>
      </c>
      <c r="M161" s="91"/>
      <c r="N161" s="91"/>
      <c r="O161" s="91"/>
      <c r="P161" s="91"/>
      <c r="Q161" s="91"/>
    </row>
    <row r="162" spans="1:17" ht="0.6" hidden="1" customHeight="1">
      <c r="A162" s="99">
        <v>2</v>
      </c>
      <c r="B162" s="33">
        <v>9</v>
      </c>
      <c r="C162" s="32">
        <v>1</v>
      </c>
      <c r="D162" s="33">
        <v>1</v>
      </c>
      <c r="E162" s="31"/>
      <c r="F162" s="34"/>
      <c r="G162" s="40" t="s">
        <v>102</v>
      </c>
      <c r="H162" s="226">
        <v>133</v>
      </c>
      <c r="I162" s="155">
        <f>I163</f>
        <v>0</v>
      </c>
      <c r="J162" s="236">
        <f t="shared" si="25"/>
        <v>0</v>
      </c>
      <c r="K162" s="155">
        <f t="shared" si="25"/>
        <v>0</v>
      </c>
      <c r="L162" s="153">
        <f t="shared" si="25"/>
        <v>0</v>
      </c>
      <c r="M162" s="6"/>
      <c r="N162" s="6"/>
      <c r="O162" s="6"/>
      <c r="P162" s="6"/>
      <c r="Q162" s="6"/>
    </row>
    <row r="163" spans="1:17" ht="0.6" hidden="1" customHeight="1">
      <c r="A163" s="41">
        <v>2</v>
      </c>
      <c r="B163" s="36">
        <v>9</v>
      </c>
      <c r="C163" s="41">
        <v>1</v>
      </c>
      <c r="D163" s="36">
        <v>1</v>
      </c>
      <c r="E163" s="37">
        <v>1</v>
      </c>
      <c r="F163" s="39"/>
      <c r="G163" s="40" t="s">
        <v>102</v>
      </c>
      <c r="H163" s="226">
        <v>134</v>
      </c>
      <c r="I163" s="147">
        <f>I164</f>
        <v>0</v>
      </c>
      <c r="J163" s="234">
        <f>J164</f>
        <v>0</v>
      </c>
      <c r="K163" s="147">
        <f>K164</f>
        <v>0</v>
      </c>
      <c r="L163" s="148">
        <f>L164</f>
        <v>0</v>
      </c>
      <c r="M163" s="6"/>
      <c r="N163" s="6"/>
      <c r="O163" s="6"/>
      <c r="P163" s="6"/>
      <c r="Q163" s="6"/>
    </row>
    <row r="164" spans="1:17" ht="0.6" hidden="1" customHeight="1">
      <c r="A164" s="99">
        <v>2</v>
      </c>
      <c r="B164" s="33">
        <v>9</v>
      </c>
      <c r="C164" s="33">
        <v>1</v>
      </c>
      <c r="D164" s="33">
        <v>1</v>
      </c>
      <c r="E164" s="31">
        <v>1</v>
      </c>
      <c r="F164" s="34">
        <v>1</v>
      </c>
      <c r="G164" s="40" t="s">
        <v>102</v>
      </c>
      <c r="H164" s="226">
        <v>135</v>
      </c>
      <c r="I164" s="241"/>
      <c r="J164" s="160"/>
      <c r="K164" s="160"/>
      <c r="L164" s="160"/>
      <c r="M164" s="6"/>
      <c r="N164" s="6"/>
      <c r="O164" s="6"/>
      <c r="P164" s="6"/>
      <c r="Q164" s="6"/>
    </row>
    <row r="165" spans="1:17" ht="0.6" hidden="1" customHeight="1">
      <c r="A165" s="41">
        <v>2</v>
      </c>
      <c r="B165" s="36">
        <v>9</v>
      </c>
      <c r="C165" s="36">
        <v>2</v>
      </c>
      <c r="D165" s="36"/>
      <c r="E165" s="37"/>
      <c r="F165" s="39"/>
      <c r="G165" s="40" t="s">
        <v>103</v>
      </c>
      <c r="H165" s="226">
        <v>136</v>
      </c>
      <c r="I165" s="147">
        <f>SUM(I166+I171)</f>
        <v>0</v>
      </c>
      <c r="J165" s="147">
        <f t="shared" ref="J165:L165" si="26">SUM(J166+J171)</f>
        <v>0</v>
      </c>
      <c r="K165" s="147">
        <f t="shared" si="26"/>
        <v>0</v>
      </c>
      <c r="L165" s="147">
        <f t="shared" si="26"/>
        <v>0</v>
      </c>
      <c r="M165" s="6"/>
      <c r="N165" s="6"/>
      <c r="O165" s="6"/>
      <c r="P165" s="6"/>
      <c r="Q165" s="6"/>
    </row>
    <row r="166" spans="1:17" ht="0.6" hidden="1" customHeight="1">
      <c r="A166" s="41">
        <v>2</v>
      </c>
      <c r="B166" s="36">
        <v>9</v>
      </c>
      <c r="C166" s="36">
        <v>2</v>
      </c>
      <c r="D166" s="33">
        <v>1</v>
      </c>
      <c r="E166" s="31"/>
      <c r="F166" s="34"/>
      <c r="G166" s="76" t="s">
        <v>104</v>
      </c>
      <c r="H166" s="226">
        <v>137</v>
      </c>
      <c r="I166" s="155">
        <f>I167</f>
        <v>0</v>
      </c>
      <c r="J166" s="236">
        <f>J167</f>
        <v>0</v>
      </c>
      <c r="K166" s="155">
        <f>K167</f>
        <v>0</v>
      </c>
      <c r="L166" s="153">
        <f>L167</f>
        <v>0</v>
      </c>
      <c r="M166" s="6"/>
      <c r="N166" s="6"/>
      <c r="O166" s="6"/>
      <c r="P166" s="6"/>
      <c r="Q166" s="6"/>
    </row>
    <row r="167" spans="1:17" ht="0.6" hidden="1" customHeight="1">
      <c r="A167" s="99">
        <v>2</v>
      </c>
      <c r="B167" s="33">
        <v>9</v>
      </c>
      <c r="C167" s="33">
        <v>2</v>
      </c>
      <c r="D167" s="36">
        <v>1</v>
      </c>
      <c r="E167" s="37">
        <v>1</v>
      </c>
      <c r="F167" s="39"/>
      <c r="G167" s="76" t="s">
        <v>104</v>
      </c>
      <c r="H167" s="226">
        <v>138</v>
      </c>
      <c r="I167" s="147">
        <f>SUM(I168:I170)</f>
        <v>0</v>
      </c>
      <c r="J167" s="234">
        <f>SUM(J168:J170)</f>
        <v>0</v>
      </c>
      <c r="K167" s="147">
        <f>SUM(K168:K170)</f>
        <v>0</v>
      </c>
      <c r="L167" s="148">
        <f>SUM(L168:L170)</f>
        <v>0</v>
      </c>
      <c r="M167" s="6"/>
      <c r="N167" s="6"/>
      <c r="O167" s="6"/>
      <c r="P167" s="6"/>
      <c r="Q167" s="6"/>
    </row>
    <row r="168" spans="1:17" ht="0.6" hidden="1" customHeight="1">
      <c r="A168" s="44">
        <v>2</v>
      </c>
      <c r="B168" s="100">
        <v>9</v>
      </c>
      <c r="C168" s="100">
        <v>2</v>
      </c>
      <c r="D168" s="100">
        <v>1</v>
      </c>
      <c r="E168" s="101">
        <v>1</v>
      </c>
      <c r="F168" s="109">
        <v>1</v>
      </c>
      <c r="G168" s="76" t="s">
        <v>105</v>
      </c>
      <c r="H168" s="226">
        <v>139</v>
      </c>
      <c r="I168" s="242"/>
      <c r="J168" s="163"/>
      <c r="K168" s="163"/>
      <c r="L168" s="163"/>
      <c r="M168" s="6"/>
      <c r="N168" s="6"/>
      <c r="O168" s="6"/>
      <c r="P168" s="6"/>
      <c r="Q168" s="6"/>
    </row>
    <row r="169" spans="1:17" ht="0.6" hidden="1" customHeight="1">
      <c r="A169" s="41">
        <v>2</v>
      </c>
      <c r="B169" s="36">
        <v>9</v>
      </c>
      <c r="C169" s="36">
        <v>2</v>
      </c>
      <c r="D169" s="36">
        <v>1</v>
      </c>
      <c r="E169" s="37">
        <v>1</v>
      </c>
      <c r="F169" s="39">
        <v>2</v>
      </c>
      <c r="G169" s="76" t="s">
        <v>106</v>
      </c>
      <c r="H169" s="226">
        <v>140</v>
      </c>
      <c r="I169" s="142"/>
      <c r="J169" s="164"/>
      <c r="K169" s="164"/>
      <c r="L169" s="164"/>
      <c r="M169" s="6"/>
      <c r="N169" s="6"/>
      <c r="O169" s="6"/>
      <c r="P169" s="6"/>
      <c r="Q169" s="6"/>
    </row>
    <row r="170" spans="1:17" ht="0.6" hidden="1" customHeight="1">
      <c r="A170" s="41">
        <v>2</v>
      </c>
      <c r="B170" s="36">
        <v>9</v>
      </c>
      <c r="C170" s="36">
        <v>2</v>
      </c>
      <c r="D170" s="36">
        <v>1</v>
      </c>
      <c r="E170" s="37">
        <v>1</v>
      </c>
      <c r="F170" s="39">
        <v>3</v>
      </c>
      <c r="G170" s="76" t="s">
        <v>107</v>
      </c>
      <c r="H170" s="226">
        <v>141</v>
      </c>
      <c r="I170" s="240"/>
      <c r="J170" s="142"/>
      <c r="K170" s="142"/>
      <c r="L170" s="142"/>
      <c r="M170" s="6"/>
      <c r="N170" s="6"/>
      <c r="O170" s="6"/>
      <c r="P170" s="6"/>
      <c r="Q170" s="6"/>
    </row>
    <row r="171" spans="1:17" ht="0.6" hidden="1" customHeight="1">
      <c r="A171" s="117">
        <v>2</v>
      </c>
      <c r="B171" s="117">
        <v>9</v>
      </c>
      <c r="C171" s="117">
        <v>2</v>
      </c>
      <c r="D171" s="117">
        <v>2</v>
      </c>
      <c r="E171" s="117"/>
      <c r="F171" s="117"/>
      <c r="G171" s="40" t="s">
        <v>228</v>
      </c>
      <c r="H171" s="226">
        <v>142</v>
      </c>
      <c r="I171" s="147">
        <f>I172</f>
        <v>0</v>
      </c>
      <c r="J171" s="234">
        <f>J172</f>
        <v>0</v>
      </c>
      <c r="K171" s="147">
        <f>K172</f>
        <v>0</v>
      </c>
      <c r="L171" s="148">
        <f>L172</f>
        <v>0</v>
      </c>
      <c r="M171" s="6"/>
      <c r="N171" s="6"/>
      <c r="O171" s="6"/>
      <c r="P171" s="6"/>
      <c r="Q171" s="6"/>
    </row>
    <row r="172" spans="1:17" ht="0.6" hidden="1" customHeight="1">
      <c r="A172" s="41">
        <v>2</v>
      </c>
      <c r="B172" s="36">
        <v>9</v>
      </c>
      <c r="C172" s="36">
        <v>2</v>
      </c>
      <c r="D172" s="36">
        <v>2</v>
      </c>
      <c r="E172" s="37">
        <v>1</v>
      </c>
      <c r="F172" s="39"/>
      <c r="G172" s="76" t="s">
        <v>257</v>
      </c>
      <c r="H172" s="226">
        <v>143</v>
      </c>
      <c r="I172" s="155">
        <f>SUM(I173:I175)</f>
        <v>0</v>
      </c>
      <c r="J172" s="155">
        <f>SUM(J173:J175)</f>
        <v>0</v>
      </c>
      <c r="K172" s="155">
        <f>SUM(K173:K175)</f>
        <v>0</v>
      </c>
      <c r="L172" s="155">
        <f>SUM(L173:L175)</f>
        <v>0</v>
      </c>
      <c r="M172" s="6"/>
      <c r="N172" s="6"/>
      <c r="O172" s="6"/>
      <c r="P172" s="6"/>
      <c r="Q172" s="6"/>
    </row>
    <row r="173" spans="1:17" ht="0.6" hidden="1" customHeight="1">
      <c r="A173" s="41">
        <v>2</v>
      </c>
      <c r="B173" s="36">
        <v>9</v>
      </c>
      <c r="C173" s="36">
        <v>2</v>
      </c>
      <c r="D173" s="36">
        <v>2</v>
      </c>
      <c r="E173" s="36">
        <v>1</v>
      </c>
      <c r="F173" s="39">
        <v>1</v>
      </c>
      <c r="G173" s="118" t="s">
        <v>258</v>
      </c>
      <c r="H173" s="226">
        <v>144</v>
      </c>
      <c r="I173" s="240"/>
      <c r="J173" s="163"/>
      <c r="K173" s="163"/>
      <c r="L173" s="163"/>
      <c r="M173" s="6"/>
      <c r="N173" s="6"/>
      <c r="O173" s="6"/>
      <c r="P173" s="6"/>
      <c r="Q173" s="6"/>
    </row>
    <row r="174" spans="1:17" ht="0.6" hidden="1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119">
        <v>2</v>
      </c>
      <c r="G174" s="93" t="s">
        <v>259</v>
      </c>
      <c r="H174" s="226">
        <v>145</v>
      </c>
      <c r="I174" s="163"/>
      <c r="J174" s="149"/>
      <c r="K174" s="149"/>
      <c r="L174" s="149"/>
      <c r="M174" s="6"/>
      <c r="N174" s="6"/>
      <c r="O174" s="6"/>
      <c r="P174" s="6"/>
      <c r="Q174" s="6"/>
    </row>
    <row r="175" spans="1:17" ht="0.6" hidden="1" customHeight="1">
      <c r="A175" s="50">
        <v>2</v>
      </c>
      <c r="B175" s="120">
        <v>9</v>
      </c>
      <c r="C175" s="61">
        <v>2</v>
      </c>
      <c r="D175" s="62">
        <v>2</v>
      </c>
      <c r="E175" s="62">
        <v>1</v>
      </c>
      <c r="F175" s="63">
        <v>3</v>
      </c>
      <c r="G175" s="64" t="s">
        <v>229</v>
      </c>
      <c r="H175" s="226">
        <v>146</v>
      </c>
      <c r="I175" s="164"/>
      <c r="J175" s="164"/>
      <c r="K175" s="164"/>
      <c r="L175" s="164"/>
      <c r="M175" s="6"/>
      <c r="N175" s="6"/>
      <c r="O175" s="6"/>
      <c r="P175" s="6"/>
      <c r="Q175" s="6"/>
    </row>
    <row r="176" spans="1:17" ht="63.75">
      <c r="A176" s="23">
        <v>3</v>
      </c>
      <c r="B176" s="25"/>
      <c r="C176" s="23"/>
      <c r="D176" s="24"/>
      <c r="E176" s="24"/>
      <c r="F176" s="26"/>
      <c r="G176" s="121" t="s">
        <v>108</v>
      </c>
      <c r="H176" s="226">
        <v>147</v>
      </c>
      <c r="I176" s="144">
        <f>SUM(I177+I230+I295)</f>
        <v>0</v>
      </c>
      <c r="J176" s="245">
        <f>SUM(J177+J230+J295)</f>
        <v>0</v>
      </c>
      <c r="K176" s="143">
        <f>SUM(K177+K230+K295)</f>
        <v>0</v>
      </c>
      <c r="L176" s="144">
        <f>SUM(L177+L230+L295)</f>
        <v>0</v>
      </c>
      <c r="M176" s="6"/>
      <c r="N176" s="6"/>
      <c r="O176" s="6"/>
      <c r="P176" s="6"/>
      <c r="Q176" s="6"/>
    </row>
    <row r="177" spans="1:17" ht="25.5">
      <c r="A177" s="81">
        <v>3</v>
      </c>
      <c r="B177" s="29">
        <v>1</v>
      </c>
      <c r="C177" s="43"/>
      <c r="D177" s="30"/>
      <c r="E177" s="30"/>
      <c r="F177" s="110"/>
      <c r="G177" s="73" t="s">
        <v>109</v>
      </c>
      <c r="H177" s="226">
        <v>148</v>
      </c>
      <c r="I177" s="148">
        <f>SUM(I178+I201+I208+I220+I224)</f>
        <v>0</v>
      </c>
      <c r="J177" s="153">
        <f>SUM(J178+J201+J208+J220+J224)</f>
        <v>0</v>
      </c>
      <c r="K177" s="153">
        <f>SUM(K178+K201+K208+K220+K224)</f>
        <v>0</v>
      </c>
      <c r="L177" s="153">
        <f>SUM(L178+L201+L208+L220+L224)</f>
        <v>0</v>
      </c>
      <c r="M177" s="6"/>
      <c r="N177" s="6"/>
      <c r="O177" s="6"/>
      <c r="P177" s="6"/>
      <c r="Q177" s="6"/>
    </row>
    <row r="178" spans="1:17" ht="25.5">
      <c r="A178" s="33">
        <v>3</v>
      </c>
      <c r="B178" s="32">
        <v>1</v>
      </c>
      <c r="C178" s="33">
        <v>1</v>
      </c>
      <c r="D178" s="31"/>
      <c r="E178" s="31"/>
      <c r="F178" s="122"/>
      <c r="G178" s="77" t="s">
        <v>110</v>
      </c>
      <c r="H178" s="226">
        <v>149</v>
      </c>
      <c r="I178" s="153">
        <f>SUM(I179+I182+I187+I193+I198)</f>
        <v>0</v>
      </c>
      <c r="J178" s="234">
        <f>SUM(J179+J182+J187+J193+J198)</f>
        <v>0</v>
      </c>
      <c r="K178" s="147">
        <f>SUM(K179+K182+K187+K193+K198)</f>
        <v>0</v>
      </c>
      <c r="L178" s="148">
        <f>SUM(L179+L182+L187+L193+L198)</f>
        <v>0</v>
      </c>
      <c r="M178" s="6"/>
      <c r="N178" s="6"/>
      <c r="O178" s="6"/>
      <c r="P178" s="6"/>
      <c r="Q178" s="6"/>
    </row>
    <row r="179" spans="1:17" ht="0.75" customHeight="1">
      <c r="A179" s="36">
        <v>3</v>
      </c>
      <c r="B179" s="38">
        <v>1</v>
      </c>
      <c r="C179" s="36">
        <v>1</v>
      </c>
      <c r="D179" s="37">
        <v>1</v>
      </c>
      <c r="E179" s="37"/>
      <c r="F179" s="123"/>
      <c r="G179" s="77" t="s">
        <v>111</v>
      </c>
      <c r="H179" s="226">
        <v>150</v>
      </c>
      <c r="I179" s="148">
        <f>I180</f>
        <v>0</v>
      </c>
      <c r="J179" s="236">
        <f>J180</f>
        <v>0</v>
      </c>
      <c r="K179" s="155">
        <f>K180</f>
        <v>0</v>
      </c>
      <c r="L179" s="153">
        <f>L180</f>
        <v>0</v>
      </c>
      <c r="M179" s="6"/>
      <c r="N179" s="6"/>
      <c r="O179" s="6"/>
      <c r="P179" s="6"/>
      <c r="Q179" s="6"/>
    </row>
    <row r="180" spans="1:17" hidden="1">
      <c r="A180" s="36">
        <v>3</v>
      </c>
      <c r="B180" s="38">
        <v>1</v>
      </c>
      <c r="C180" s="36">
        <v>1</v>
      </c>
      <c r="D180" s="37">
        <v>1</v>
      </c>
      <c r="E180" s="37">
        <v>1</v>
      </c>
      <c r="F180" s="86"/>
      <c r="G180" s="77" t="s">
        <v>111</v>
      </c>
      <c r="H180" s="226">
        <v>151</v>
      </c>
      <c r="I180" s="153">
        <f>I181</f>
        <v>0</v>
      </c>
      <c r="J180" s="148">
        <f t="shared" ref="J180:L180" si="27">J181</f>
        <v>0</v>
      </c>
      <c r="K180" s="148">
        <f t="shared" si="27"/>
        <v>0</v>
      </c>
      <c r="L180" s="148">
        <f t="shared" si="27"/>
        <v>0</v>
      </c>
      <c r="M180" s="6"/>
      <c r="N180" s="6"/>
      <c r="O180" s="6"/>
      <c r="P180" s="6"/>
      <c r="Q180" s="6"/>
    </row>
    <row r="181" spans="1:17" hidden="1">
      <c r="A181" s="36">
        <v>3</v>
      </c>
      <c r="B181" s="38">
        <v>1</v>
      </c>
      <c r="C181" s="36">
        <v>1</v>
      </c>
      <c r="D181" s="37">
        <v>1</v>
      </c>
      <c r="E181" s="37">
        <v>1</v>
      </c>
      <c r="F181" s="86">
        <v>1</v>
      </c>
      <c r="G181" s="77" t="s">
        <v>111</v>
      </c>
      <c r="H181" s="226">
        <v>152</v>
      </c>
      <c r="I181" s="235"/>
      <c r="J181" s="149"/>
      <c r="K181" s="149"/>
      <c r="L181" s="149"/>
      <c r="M181" s="6"/>
      <c r="N181" s="6"/>
      <c r="O181" s="6"/>
      <c r="P181" s="6"/>
      <c r="Q181" s="6"/>
    </row>
    <row r="182" spans="1:17" hidden="1">
      <c r="A182" s="33">
        <v>3</v>
      </c>
      <c r="B182" s="31">
        <v>1</v>
      </c>
      <c r="C182" s="31">
        <v>1</v>
      </c>
      <c r="D182" s="31">
        <v>2</v>
      </c>
      <c r="E182" s="31"/>
      <c r="F182" s="34"/>
      <c r="G182" s="76" t="s">
        <v>112</v>
      </c>
      <c r="H182" s="226">
        <v>153</v>
      </c>
      <c r="I182" s="153">
        <f>I183</f>
        <v>0</v>
      </c>
      <c r="J182" s="236">
        <f>J183</f>
        <v>0</v>
      </c>
      <c r="K182" s="155">
        <f>K183</f>
        <v>0</v>
      </c>
      <c r="L182" s="153">
        <f>L183</f>
        <v>0</v>
      </c>
      <c r="M182" s="6"/>
      <c r="N182" s="6"/>
      <c r="O182" s="6"/>
      <c r="P182" s="6"/>
      <c r="Q182" s="6"/>
    </row>
    <row r="183" spans="1:17" hidden="1">
      <c r="A183" s="36">
        <v>3</v>
      </c>
      <c r="B183" s="37">
        <v>1</v>
      </c>
      <c r="C183" s="37">
        <v>1</v>
      </c>
      <c r="D183" s="37">
        <v>2</v>
      </c>
      <c r="E183" s="37">
        <v>1</v>
      </c>
      <c r="F183" s="39"/>
      <c r="G183" s="76" t="s">
        <v>112</v>
      </c>
      <c r="H183" s="226">
        <v>154</v>
      </c>
      <c r="I183" s="148">
        <f>SUM(I184:I186)</f>
        <v>0</v>
      </c>
      <c r="J183" s="234">
        <f>SUM(J184:J186)</f>
        <v>0</v>
      </c>
      <c r="K183" s="147">
        <f>SUM(K184:K186)</f>
        <v>0</v>
      </c>
      <c r="L183" s="148">
        <f>SUM(L184:L186)</f>
        <v>0</v>
      </c>
      <c r="M183" s="6"/>
      <c r="N183" s="6"/>
      <c r="O183" s="6"/>
      <c r="P183" s="6"/>
      <c r="Q183" s="6"/>
    </row>
    <row r="184" spans="1:17" hidden="1">
      <c r="A184" s="33">
        <v>3</v>
      </c>
      <c r="B184" s="31">
        <v>1</v>
      </c>
      <c r="C184" s="31">
        <v>1</v>
      </c>
      <c r="D184" s="31">
        <v>2</v>
      </c>
      <c r="E184" s="31">
        <v>1</v>
      </c>
      <c r="F184" s="34">
        <v>1</v>
      </c>
      <c r="G184" s="76" t="s">
        <v>113</v>
      </c>
      <c r="H184" s="226">
        <v>155</v>
      </c>
      <c r="I184" s="163"/>
      <c r="J184" s="154"/>
      <c r="K184" s="154"/>
      <c r="L184" s="165"/>
      <c r="M184" s="6"/>
      <c r="N184" s="6"/>
      <c r="O184" s="6"/>
      <c r="P184" s="6"/>
      <c r="Q184" s="6"/>
    </row>
    <row r="185" spans="1:17" hidden="1">
      <c r="A185" s="36">
        <v>3</v>
      </c>
      <c r="B185" s="37">
        <v>1</v>
      </c>
      <c r="C185" s="37">
        <v>1</v>
      </c>
      <c r="D185" s="37">
        <v>2</v>
      </c>
      <c r="E185" s="37">
        <v>1</v>
      </c>
      <c r="F185" s="39">
        <v>2</v>
      </c>
      <c r="G185" s="40" t="s">
        <v>114</v>
      </c>
      <c r="H185" s="226">
        <v>156</v>
      </c>
      <c r="I185" s="235"/>
      <c r="J185" s="149"/>
      <c r="K185" s="149"/>
      <c r="L185" s="149"/>
      <c r="M185" s="6"/>
      <c r="N185" s="6"/>
      <c r="O185" s="6"/>
      <c r="P185" s="6"/>
      <c r="Q185" s="6"/>
    </row>
    <row r="186" spans="1:17" ht="25.5">
      <c r="A186" s="33">
        <v>3</v>
      </c>
      <c r="B186" s="31">
        <v>1</v>
      </c>
      <c r="C186" s="31">
        <v>1</v>
      </c>
      <c r="D186" s="31">
        <v>2</v>
      </c>
      <c r="E186" s="31">
        <v>1</v>
      </c>
      <c r="F186" s="34">
        <v>3</v>
      </c>
      <c r="G186" s="76" t="s">
        <v>115</v>
      </c>
      <c r="H186" s="226">
        <v>157</v>
      </c>
      <c r="I186" s="163"/>
      <c r="J186" s="154"/>
      <c r="K186" s="154"/>
      <c r="L186" s="165"/>
      <c r="M186" s="6"/>
      <c r="N186" s="6"/>
      <c r="O186" s="6"/>
      <c r="P186" s="6"/>
      <c r="Q186" s="6"/>
    </row>
    <row r="187" spans="1:17" hidden="1">
      <c r="A187" s="36">
        <v>3</v>
      </c>
      <c r="B187" s="37">
        <v>1</v>
      </c>
      <c r="C187" s="37">
        <v>1</v>
      </c>
      <c r="D187" s="37">
        <v>3</v>
      </c>
      <c r="E187" s="37"/>
      <c r="F187" s="39"/>
      <c r="G187" s="40" t="s">
        <v>116</v>
      </c>
      <c r="H187" s="226">
        <v>158</v>
      </c>
      <c r="I187" s="148">
        <f>I188</f>
        <v>0</v>
      </c>
      <c r="J187" s="234">
        <f>J188</f>
        <v>0</v>
      </c>
      <c r="K187" s="147">
        <f>K188</f>
        <v>0</v>
      </c>
      <c r="L187" s="148">
        <f>L188</f>
        <v>0</v>
      </c>
      <c r="M187" s="6"/>
      <c r="N187" s="6"/>
      <c r="O187" s="6"/>
      <c r="P187" s="6"/>
      <c r="Q187" s="6"/>
    </row>
    <row r="188" spans="1:17" hidden="1">
      <c r="A188" s="36">
        <v>3</v>
      </c>
      <c r="B188" s="37">
        <v>1</v>
      </c>
      <c r="C188" s="37">
        <v>1</v>
      </c>
      <c r="D188" s="37">
        <v>3</v>
      </c>
      <c r="E188" s="37">
        <v>1</v>
      </c>
      <c r="F188" s="39"/>
      <c r="G188" s="40" t="s">
        <v>116</v>
      </c>
      <c r="H188" s="226">
        <v>159</v>
      </c>
      <c r="I188" s="148">
        <f>SUM(I189:I191)</f>
        <v>0</v>
      </c>
      <c r="J188" s="148">
        <f>SUM(J189:J191)</f>
        <v>0</v>
      </c>
      <c r="K188" s="148">
        <f>SUM(K189:K191)</f>
        <v>0</v>
      </c>
      <c r="L188" s="148">
        <f>SUM(L189:L191)</f>
        <v>0</v>
      </c>
      <c r="M188" s="6"/>
      <c r="N188" s="6"/>
      <c r="O188" s="6"/>
      <c r="P188" s="6"/>
      <c r="Q188" s="6"/>
    </row>
    <row r="189" spans="1:17" hidden="1">
      <c r="A189" s="36">
        <v>3</v>
      </c>
      <c r="B189" s="37">
        <v>1</v>
      </c>
      <c r="C189" s="37">
        <v>1</v>
      </c>
      <c r="D189" s="37">
        <v>3</v>
      </c>
      <c r="E189" s="37">
        <v>1</v>
      </c>
      <c r="F189" s="39">
        <v>1</v>
      </c>
      <c r="G189" s="40" t="s">
        <v>117</v>
      </c>
      <c r="H189" s="226">
        <v>160</v>
      </c>
      <c r="I189" s="235"/>
      <c r="J189" s="149"/>
      <c r="K189" s="149"/>
      <c r="L189" s="165"/>
      <c r="M189" s="6"/>
      <c r="N189" s="6"/>
      <c r="O189" s="6"/>
      <c r="P189" s="6"/>
      <c r="Q189" s="6"/>
    </row>
    <row r="190" spans="1:17" hidden="1">
      <c r="A190" s="36">
        <v>3</v>
      </c>
      <c r="B190" s="37">
        <v>1</v>
      </c>
      <c r="C190" s="37">
        <v>1</v>
      </c>
      <c r="D190" s="37">
        <v>3</v>
      </c>
      <c r="E190" s="37">
        <v>1</v>
      </c>
      <c r="F190" s="39">
        <v>2</v>
      </c>
      <c r="G190" s="40" t="s">
        <v>118</v>
      </c>
      <c r="H190" s="226">
        <v>161</v>
      </c>
      <c r="I190" s="163"/>
      <c r="J190" s="149"/>
      <c r="K190" s="149"/>
      <c r="L190" s="149"/>
      <c r="M190" s="6"/>
      <c r="N190" s="6"/>
      <c r="O190" s="6"/>
      <c r="P190" s="6"/>
      <c r="Q190" s="6"/>
    </row>
    <row r="191" spans="1:17" hidden="1">
      <c r="A191" s="36">
        <v>3</v>
      </c>
      <c r="B191" s="37">
        <v>1</v>
      </c>
      <c r="C191" s="37">
        <v>1</v>
      </c>
      <c r="D191" s="37">
        <v>3</v>
      </c>
      <c r="E191" s="37">
        <v>1</v>
      </c>
      <c r="F191" s="39">
        <v>3</v>
      </c>
      <c r="G191" s="77" t="s">
        <v>119</v>
      </c>
      <c r="H191" s="226">
        <v>162</v>
      </c>
      <c r="I191" s="163"/>
      <c r="J191" s="162"/>
      <c r="K191" s="162"/>
      <c r="L191" s="162"/>
      <c r="M191" s="6"/>
      <c r="N191" s="6"/>
      <c r="O191" s="6"/>
      <c r="P191" s="6"/>
      <c r="Q191" s="6"/>
    </row>
    <row r="192" spans="1:17" ht="25.5" hidden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>
        <v>4</v>
      </c>
      <c r="G192" s="266" t="s">
        <v>260</v>
      </c>
      <c r="H192" s="226">
        <v>163</v>
      </c>
      <c r="I192" s="272"/>
      <c r="J192" s="273"/>
      <c r="K192" s="149"/>
      <c r="L192" s="149"/>
      <c r="M192" s="6"/>
      <c r="N192" s="6"/>
      <c r="O192" s="6"/>
      <c r="P192" s="6"/>
      <c r="Q192" s="6"/>
    </row>
    <row r="193" spans="1:17" hidden="1">
      <c r="A193" s="45">
        <v>3</v>
      </c>
      <c r="B193" s="46">
        <v>1</v>
      </c>
      <c r="C193" s="46">
        <v>1</v>
      </c>
      <c r="D193" s="46">
        <v>4</v>
      </c>
      <c r="E193" s="46"/>
      <c r="F193" s="48"/>
      <c r="G193" s="88" t="s">
        <v>120</v>
      </c>
      <c r="H193" s="226">
        <v>164</v>
      </c>
      <c r="I193" s="148">
        <f>I194</f>
        <v>0</v>
      </c>
      <c r="J193" s="237">
        <f>J194</f>
        <v>0</v>
      </c>
      <c r="K193" s="156">
        <f>K194</f>
        <v>0</v>
      </c>
      <c r="L193" s="151">
        <f>L194</f>
        <v>0</v>
      </c>
      <c r="M193" s="6"/>
      <c r="N193" s="6"/>
      <c r="O193" s="6"/>
      <c r="P193" s="6"/>
      <c r="Q193" s="6"/>
    </row>
    <row r="194" spans="1:17" hidden="1">
      <c r="A194" s="36">
        <v>3</v>
      </c>
      <c r="B194" s="37">
        <v>1</v>
      </c>
      <c r="C194" s="37">
        <v>1</v>
      </c>
      <c r="D194" s="37">
        <v>4</v>
      </c>
      <c r="E194" s="37">
        <v>1</v>
      </c>
      <c r="F194" s="39"/>
      <c r="G194" s="88" t="s">
        <v>120</v>
      </c>
      <c r="H194" s="226">
        <v>165</v>
      </c>
      <c r="I194" s="153">
        <f>SUM(I195:I197)</f>
        <v>0</v>
      </c>
      <c r="J194" s="234">
        <f>SUM(J195:J197)</f>
        <v>0</v>
      </c>
      <c r="K194" s="147">
        <f>SUM(K195:K197)</f>
        <v>0</v>
      </c>
      <c r="L194" s="148">
        <f>SUM(L195:L197)</f>
        <v>0</v>
      </c>
      <c r="M194" s="6"/>
      <c r="N194" s="6"/>
      <c r="O194" s="6"/>
      <c r="P194" s="6"/>
      <c r="Q194" s="6"/>
    </row>
    <row r="195" spans="1:17" hidden="1">
      <c r="A195" s="36">
        <v>3</v>
      </c>
      <c r="B195" s="37">
        <v>1</v>
      </c>
      <c r="C195" s="37">
        <v>1</v>
      </c>
      <c r="D195" s="37">
        <v>4</v>
      </c>
      <c r="E195" s="37">
        <v>1</v>
      </c>
      <c r="F195" s="39">
        <v>1</v>
      </c>
      <c r="G195" s="40" t="s">
        <v>121</v>
      </c>
      <c r="H195" s="226">
        <v>166</v>
      </c>
      <c r="I195" s="235"/>
      <c r="J195" s="149"/>
      <c r="K195" s="149"/>
      <c r="L195" s="165"/>
      <c r="M195" s="6"/>
      <c r="N195" s="6"/>
      <c r="O195" s="6"/>
      <c r="P195" s="6"/>
      <c r="Q195" s="6"/>
    </row>
    <row r="196" spans="1:17" ht="25.5" hidden="1">
      <c r="A196" s="33">
        <v>3</v>
      </c>
      <c r="B196" s="31">
        <v>1</v>
      </c>
      <c r="C196" s="31">
        <v>1</v>
      </c>
      <c r="D196" s="31">
        <v>4</v>
      </c>
      <c r="E196" s="31">
        <v>1</v>
      </c>
      <c r="F196" s="34">
        <v>2</v>
      </c>
      <c r="G196" s="76" t="s">
        <v>198</v>
      </c>
      <c r="H196" s="226">
        <v>167</v>
      </c>
      <c r="I196" s="163"/>
      <c r="J196" s="154"/>
      <c r="K196" s="142"/>
      <c r="L196" s="149"/>
      <c r="M196" s="6"/>
      <c r="N196" s="6"/>
      <c r="O196" s="6"/>
      <c r="P196" s="6"/>
      <c r="Q196" s="6"/>
    </row>
    <row r="197" spans="1:17" hidden="1">
      <c r="A197" s="36">
        <v>3</v>
      </c>
      <c r="B197" s="37">
        <v>1</v>
      </c>
      <c r="C197" s="37">
        <v>1</v>
      </c>
      <c r="D197" s="37">
        <v>4</v>
      </c>
      <c r="E197" s="37">
        <v>1</v>
      </c>
      <c r="F197" s="39">
        <v>3</v>
      </c>
      <c r="G197" s="40" t="s">
        <v>122</v>
      </c>
      <c r="H197" s="226">
        <v>168</v>
      </c>
      <c r="I197" s="163"/>
      <c r="J197" s="154"/>
      <c r="K197" s="154"/>
      <c r="L197" s="149"/>
      <c r="M197" s="6"/>
      <c r="N197" s="6"/>
      <c r="O197" s="6"/>
      <c r="P197" s="6"/>
      <c r="Q197" s="6"/>
    </row>
    <row r="198" spans="1:17" ht="25.5">
      <c r="A198" s="36">
        <v>3</v>
      </c>
      <c r="B198" s="37">
        <v>1</v>
      </c>
      <c r="C198" s="37">
        <v>1</v>
      </c>
      <c r="D198" s="37">
        <v>5</v>
      </c>
      <c r="E198" s="37"/>
      <c r="F198" s="39"/>
      <c r="G198" s="40" t="s">
        <v>123</v>
      </c>
      <c r="H198" s="226">
        <v>169</v>
      </c>
      <c r="I198" s="148">
        <f>I199</f>
        <v>0</v>
      </c>
      <c r="J198" s="234">
        <f t="shared" ref="J198:L199" si="28">J199</f>
        <v>0</v>
      </c>
      <c r="K198" s="147">
        <f t="shared" si="28"/>
        <v>0</v>
      </c>
      <c r="L198" s="148">
        <f t="shared" si="28"/>
        <v>0</v>
      </c>
      <c r="M198" s="6"/>
      <c r="N198" s="6"/>
      <c r="O198" s="6"/>
      <c r="P198" s="6"/>
      <c r="Q198" s="6"/>
    </row>
    <row r="199" spans="1:17" ht="25.5">
      <c r="A199" s="45">
        <v>3</v>
      </c>
      <c r="B199" s="46">
        <v>1</v>
      </c>
      <c r="C199" s="46">
        <v>1</v>
      </c>
      <c r="D199" s="46">
        <v>5</v>
      </c>
      <c r="E199" s="46">
        <v>1</v>
      </c>
      <c r="F199" s="48"/>
      <c r="G199" s="40" t="s">
        <v>123</v>
      </c>
      <c r="H199" s="226">
        <v>170</v>
      </c>
      <c r="I199" s="147">
        <f>I200</f>
        <v>0</v>
      </c>
      <c r="J199" s="147">
        <f t="shared" si="28"/>
        <v>0</v>
      </c>
      <c r="K199" s="147">
        <f t="shared" si="28"/>
        <v>0</v>
      </c>
      <c r="L199" s="147">
        <f t="shared" si="28"/>
        <v>0</v>
      </c>
      <c r="M199" s="6"/>
      <c r="N199" s="6"/>
      <c r="O199" s="6"/>
      <c r="P199" s="6"/>
      <c r="Q199" s="6"/>
    </row>
    <row r="200" spans="1:17" ht="25.5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4">
        <v>1</v>
      </c>
      <c r="G200" s="40" t="s">
        <v>123</v>
      </c>
      <c r="H200" s="226">
        <v>171</v>
      </c>
      <c r="I200" s="154"/>
      <c r="J200" s="149"/>
      <c r="K200" s="149"/>
      <c r="L200" s="149"/>
      <c r="M200" s="6"/>
      <c r="N200" s="6"/>
      <c r="O200" s="6"/>
      <c r="P200" s="6"/>
      <c r="Q200" s="6"/>
    </row>
    <row r="201" spans="1:17" ht="0.75" customHeight="1">
      <c r="A201" s="45">
        <v>3</v>
      </c>
      <c r="B201" s="46">
        <v>1</v>
      </c>
      <c r="C201" s="46">
        <v>2</v>
      </c>
      <c r="D201" s="46"/>
      <c r="E201" s="46"/>
      <c r="F201" s="48"/>
      <c r="G201" s="88" t="s">
        <v>124</v>
      </c>
      <c r="H201" s="226">
        <v>172</v>
      </c>
      <c r="I201" s="148">
        <f>I202</f>
        <v>0</v>
      </c>
      <c r="J201" s="237">
        <f t="shared" ref="I201:L202" si="29">J202</f>
        <v>0</v>
      </c>
      <c r="K201" s="156">
        <f t="shared" si="29"/>
        <v>0</v>
      </c>
      <c r="L201" s="151">
        <f t="shared" si="29"/>
        <v>0</v>
      </c>
      <c r="M201" s="6"/>
      <c r="N201" s="6"/>
      <c r="O201" s="6"/>
      <c r="P201" s="6"/>
      <c r="Q201" s="6"/>
    </row>
    <row r="202" spans="1:17" ht="1.5" hidden="1" customHeight="1">
      <c r="A202" s="36">
        <v>3</v>
      </c>
      <c r="B202" s="37">
        <v>1</v>
      </c>
      <c r="C202" s="37">
        <v>2</v>
      </c>
      <c r="D202" s="37">
        <v>1</v>
      </c>
      <c r="E202" s="37"/>
      <c r="F202" s="39"/>
      <c r="G202" s="88" t="s">
        <v>124</v>
      </c>
      <c r="H202" s="226">
        <v>173</v>
      </c>
      <c r="I202" s="153">
        <f t="shared" si="29"/>
        <v>0</v>
      </c>
      <c r="J202" s="234">
        <f t="shared" si="29"/>
        <v>0</v>
      </c>
      <c r="K202" s="147">
        <f t="shared" si="29"/>
        <v>0</v>
      </c>
      <c r="L202" s="148">
        <f t="shared" si="29"/>
        <v>0</v>
      </c>
      <c r="M202" s="6"/>
      <c r="N202" s="6"/>
      <c r="O202" s="6"/>
      <c r="P202" s="6"/>
      <c r="Q202" s="6"/>
    </row>
    <row r="203" spans="1:17" ht="1.5" hidden="1" customHeight="1">
      <c r="A203" s="33">
        <v>3</v>
      </c>
      <c r="B203" s="31">
        <v>1</v>
      </c>
      <c r="C203" s="31">
        <v>2</v>
      </c>
      <c r="D203" s="31">
        <v>1</v>
      </c>
      <c r="E203" s="31">
        <v>1</v>
      </c>
      <c r="F203" s="34"/>
      <c r="G203" s="88" t="s">
        <v>124</v>
      </c>
      <c r="H203" s="226">
        <v>174</v>
      </c>
      <c r="I203" s="148">
        <f>SUM(I204:I207)</f>
        <v>0</v>
      </c>
      <c r="J203" s="236">
        <f>SUM(J204:J207)</f>
        <v>0</v>
      </c>
      <c r="K203" s="155">
        <f>SUM(K204:K207)</f>
        <v>0</v>
      </c>
      <c r="L203" s="153">
        <f>SUM(L204:L207)</f>
        <v>0</v>
      </c>
      <c r="M203" s="6"/>
      <c r="N203" s="6"/>
      <c r="O203" s="6"/>
      <c r="P203" s="6"/>
      <c r="Q203" s="6"/>
    </row>
    <row r="204" spans="1:17" ht="1.5" hidden="1" customHeight="1">
      <c r="A204" s="36">
        <v>3</v>
      </c>
      <c r="B204" s="37">
        <v>1</v>
      </c>
      <c r="C204" s="37">
        <v>2</v>
      </c>
      <c r="D204" s="37">
        <v>1</v>
      </c>
      <c r="E204" s="37">
        <v>1</v>
      </c>
      <c r="F204" s="107">
        <v>2</v>
      </c>
      <c r="G204" s="40" t="s">
        <v>199</v>
      </c>
      <c r="H204" s="226">
        <v>175</v>
      </c>
      <c r="I204" s="149"/>
      <c r="J204" s="149"/>
      <c r="K204" s="149"/>
      <c r="L204" s="149"/>
      <c r="M204" s="6"/>
      <c r="N204" s="6"/>
      <c r="O204" s="6"/>
      <c r="P204" s="6"/>
      <c r="Q204" s="6"/>
    </row>
    <row r="205" spans="1:17" ht="1.5" hidden="1" customHeight="1">
      <c r="A205" s="36">
        <v>3</v>
      </c>
      <c r="B205" s="37">
        <v>1</v>
      </c>
      <c r="C205" s="37">
        <v>2</v>
      </c>
      <c r="D205" s="36">
        <v>1</v>
      </c>
      <c r="E205" s="37">
        <v>1</v>
      </c>
      <c r="F205" s="107">
        <v>3</v>
      </c>
      <c r="G205" s="40" t="s">
        <v>125</v>
      </c>
      <c r="H205" s="226">
        <v>176</v>
      </c>
      <c r="I205" s="149"/>
      <c r="J205" s="149"/>
      <c r="K205" s="149"/>
      <c r="L205" s="149"/>
      <c r="M205" s="6"/>
      <c r="N205" s="6"/>
      <c r="O205" s="6"/>
      <c r="P205" s="6"/>
      <c r="Q205" s="6"/>
    </row>
    <row r="206" spans="1:17" ht="1.5" hidden="1" customHeight="1">
      <c r="A206" s="36">
        <v>3</v>
      </c>
      <c r="B206" s="37">
        <v>1</v>
      </c>
      <c r="C206" s="37">
        <v>2</v>
      </c>
      <c r="D206" s="36">
        <v>1</v>
      </c>
      <c r="E206" s="37">
        <v>1</v>
      </c>
      <c r="F206" s="107">
        <v>4</v>
      </c>
      <c r="G206" s="40" t="s">
        <v>126</v>
      </c>
      <c r="H206" s="226">
        <v>177</v>
      </c>
      <c r="I206" s="149"/>
      <c r="J206" s="149"/>
      <c r="K206" s="149"/>
      <c r="L206" s="149"/>
      <c r="M206" s="6"/>
      <c r="N206" s="6"/>
      <c r="O206" s="6"/>
      <c r="P206" s="6"/>
      <c r="Q206" s="6"/>
    </row>
    <row r="207" spans="1:17" ht="1.5" hidden="1" customHeight="1">
      <c r="A207" s="45">
        <v>3</v>
      </c>
      <c r="B207" s="101">
        <v>1</v>
      </c>
      <c r="C207" s="101">
        <v>2</v>
      </c>
      <c r="D207" s="100">
        <v>1</v>
      </c>
      <c r="E207" s="101">
        <v>1</v>
      </c>
      <c r="F207" s="114">
        <v>5</v>
      </c>
      <c r="G207" s="104" t="s">
        <v>127</v>
      </c>
      <c r="H207" s="226">
        <v>178</v>
      </c>
      <c r="I207" s="149"/>
      <c r="J207" s="149"/>
      <c r="K207" s="149"/>
      <c r="L207" s="165"/>
      <c r="M207" s="6"/>
      <c r="N207" s="6"/>
      <c r="O207" s="6"/>
      <c r="P207" s="6"/>
      <c r="Q207" s="6"/>
    </row>
    <row r="208" spans="1:17" ht="1.5" hidden="1" customHeight="1">
      <c r="A208" s="36">
        <v>3</v>
      </c>
      <c r="B208" s="37">
        <v>1</v>
      </c>
      <c r="C208" s="37">
        <v>3</v>
      </c>
      <c r="D208" s="36"/>
      <c r="E208" s="37"/>
      <c r="F208" s="39"/>
      <c r="G208" s="40" t="s">
        <v>128</v>
      </c>
      <c r="H208" s="226">
        <v>179</v>
      </c>
      <c r="I208" s="148">
        <f>SUM(I209+I212)</f>
        <v>0</v>
      </c>
      <c r="J208" s="234">
        <f>SUM(J209+J212)</f>
        <v>0</v>
      </c>
      <c r="K208" s="147">
        <f>SUM(K209+K212)</f>
        <v>0</v>
      </c>
      <c r="L208" s="148">
        <f>SUM(L209+L212)</f>
        <v>0</v>
      </c>
      <c r="M208" s="6"/>
      <c r="N208" s="6"/>
      <c r="O208" s="6"/>
      <c r="P208" s="6"/>
      <c r="Q208" s="6"/>
    </row>
    <row r="209" spans="1:17" ht="1.5" hidden="1" customHeight="1">
      <c r="A209" s="33">
        <v>3</v>
      </c>
      <c r="B209" s="31">
        <v>1</v>
      </c>
      <c r="C209" s="31">
        <v>3</v>
      </c>
      <c r="D209" s="33">
        <v>1</v>
      </c>
      <c r="E209" s="36"/>
      <c r="F209" s="34"/>
      <c r="G209" s="76" t="s">
        <v>129</v>
      </c>
      <c r="H209" s="226">
        <v>180</v>
      </c>
      <c r="I209" s="153">
        <f>I210</f>
        <v>0</v>
      </c>
      <c r="J209" s="236">
        <f t="shared" ref="I209:L210" si="30">J210</f>
        <v>0</v>
      </c>
      <c r="K209" s="155">
        <f t="shared" si="30"/>
        <v>0</v>
      </c>
      <c r="L209" s="153">
        <f t="shared" si="30"/>
        <v>0</v>
      </c>
      <c r="M209" s="6"/>
      <c r="N209" s="6"/>
      <c r="O209" s="6"/>
      <c r="P209" s="6"/>
      <c r="Q209" s="6"/>
    </row>
    <row r="210" spans="1:17" ht="1.5" hidden="1" customHeight="1">
      <c r="A210" s="36">
        <v>3</v>
      </c>
      <c r="B210" s="37">
        <v>1</v>
      </c>
      <c r="C210" s="37">
        <v>3</v>
      </c>
      <c r="D210" s="36">
        <v>1</v>
      </c>
      <c r="E210" s="36">
        <v>1</v>
      </c>
      <c r="F210" s="39"/>
      <c r="G210" s="76" t="s">
        <v>129</v>
      </c>
      <c r="H210" s="226">
        <v>181</v>
      </c>
      <c r="I210" s="148">
        <f t="shared" si="30"/>
        <v>0</v>
      </c>
      <c r="J210" s="234">
        <f t="shared" si="30"/>
        <v>0</v>
      </c>
      <c r="K210" s="147">
        <f t="shared" si="30"/>
        <v>0</v>
      </c>
      <c r="L210" s="148">
        <f t="shared" si="30"/>
        <v>0</v>
      </c>
      <c r="M210" s="6"/>
      <c r="N210" s="6"/>
      <c r="O210" s="6"/>
      <c r="P210" s="6"/>
      <c r="Q210" s="6"/>
    </row>
    <row r="211" spans="1:17" ht="1.5" hidden="1" customHeight="1">
      <c r="A211" s="36">
        <v>3</v>
      </c>
      <c r="B211" s="38">
        <v>1</v>
      </c>
      <c r="C211" s="36">
        <v>3</v>
      </c>
      <c r="D211" s="37">
        <v>1</v>
      </c>
      <c r="E211" s="37">
        <v>1</v>
      </c>
      <c r="F211" s="39">
        <v>1</v>
      </c>
      <c r="G211" s="76" t="s">
        <v>129</v>
      </c>
      <c r="H211" s="226">
        <v>182</v>
      </c>
      <c r="I211" s="165"/>
      <c r="J211" s="165"/>
      <c r="K211" s="165"/>
      <c r="L211" s="165"/>
      <c r="M211" s="6"/>
      <c r="N211" s="6"/>
      <c r="O211" s="6"/>
      <c r="P211" s="6"/>
      <c r="Q211" s="6"/>
    </row>
    <row r="212" spans="1:17" ht="1.5" hidden="1" customHeight="1">
      <c r="A212" s="36">
        <v>3</v>
      </c>
      <c r="B212" s="38">
        <v>1</v>
      </c>
      <c r="C212" s="36">
        <v>3</v>
      </c>
      <c r="D212" s="37">
        <v>2</v>
      </c>
      <c r="E212" s="37"/>
      <c r="F212" s="39"/>
      <c r="G212" s="40" t="s">
        <v>130</v>
      </c>
      <c r="H212" s="226">
        <v>183</v>
      </c>
      <c r="I212" s="148">
        <f>I213</f>
        <v>0</v>
      </c>
      <c r="J212" s="234">
        <f>J213</f>
        <v>0</v>
      </c>
      <c r="K212" s="147">
        <f>K213</f>
        <v>0</v>
      </c>
      <c r="L212" s="148">
        <f>L213</f>
        <v>0</v>
      </c>
      <c r="M212" s="124">
        <f t="shared" ref="M212:P212" si="31">SUM(M213:M218)</f>
        <v>0</v>
      </c>
      <c r="N212" s="124">
        <f t="shared" si="31"/>
        <v>0</v>
      </c>
      <c r="O212" s="124">
        <f t="shared" si="31"/>
        <v>0</v>
      </c>
      <c r="P212" s="124">
        <f t="shared" si="31"/>
        <v>0</v>
      </c>
      <c r="Q212" s="6"/>
    </row>
    <row r="213" spans="1:17" ht="1.5" hidden="1" customHeight="1">
      <c r="A213" s="33">
        <v>3</v>
      </c>
      <c r="B213" s="32">
        <v>1</v>
      </c>
      <c r="C213" s="33">
        <v>3</v>
      </c>
      <c r="D213" s="31">
        <v>2</v>
      </c>
      <c r="E213" s="31">
        <v>1</v>
      </c>
      <c r="F213" s="34"/>
      <c r="G213" s="40" t="s">
        <v>130</v>
      </c>
      <c r="H213" s="226">
        <v>184</v>
      </c>
      <c r="I213" s="148">
        <f t="shared" ref="I213:L213" si="32">SUM(I214:I219)</f>
        <v>0</v>
      </c>
      <c r="J213" s="148">
        <f t="shared" si="32"/>
        <v>0</v>
      </c>
      <c r="K213" s="148">
        <f t="shared" si="32"/>
        <v>0</v>
      </c>
      <c r="L213" s="148">
        <f t="shared" si="32"/>
        <v>0</v>
      </c>
      <c r="M213" s="6"/>
      <c r="N213" s="6"/>
      <c r="O213" s="6"/>
      <c r="P213" s="6"/>
      <c r="Q213" s="6"/>
    </row>
    <row r="214" spans="1:17" ht="1.5" hidden="1" customHeight="1">
      <c r="A214" s="36">
        <v>3</v>
      </c>
      <c r="B214" s="38">
        <v>1</v>
      </c>
      <c r="C214" s="36">
        <v>3</v>
      </c>
      <c r="D214" s="37">
        <v>2</v>
      </c>
      <c r="E214" s="37">
        <v>1</v>
      </c>
      <c r="F214" s="39">
        <v>1</v>
      </c>
      <c r="G214" s="40" t="s">
        <v>131</v>
      </c>
      <c r="H214" s="226">
        <v>185</v>
      </c>
      <c r="I214" s="149"/>
      <c r="J214" s="149"/>
      <c r="K214" s="149"/>
      <c r="L214" s="165"/>
      <c r="M214" s="6"/>
      <c r="N214" s="6"/>
      <c r="O214" s="6"/>
      <c r="P214" s="6"/>
      <c r="Q214" s="6"/>
    </row>
    <row r="215" spans="1:17" ht="1.5" hidden="1" customHeight="1">
      <c r="A215" s="36">
        <v>3</v>
      </c>
      <c r="B215" s="38">
        <v>1</v>
      </c>
      <c r="C215" s="36">
        <v>3</v>
      </c>
      <c r="D215" s="37">
        <v>2</v>
      </c>
      <c r="E215" s="37">
        <v>1</v>
      </c>
      <c r="F215" s="39">
        <v>2</v>
      </c>
      <c r="G215" s="40" t="s">
        <v>132</v>
      </c>
      <c r="H215" s="226">
        <v>186</v>
      </c>
      <c r="I215" s="149"/>
      <c r="J215" s="149"/>
      <c r="K215" s="149"/>
      <c r="L215" s="149"/>
      <c r="M215" s="6"/>
      <c r="N215" s="6"/>
      <c r="O215" s="6"/>
      <c r="P215" s="6"/>
      <c r="Q215" s="6"/>
    </row>
    <row r="216" spans="1:17" ht="1.5" hidden="1" customHeight="1">
      <c r="A216" s="36">
        <v>3</v>
      </c>
      <c r="B216" s="38">
        <v>1</v>
      </c>
      <c r="C216" s="36">
        <v>3</v>
      </c>
      <c r="D216" s="37">
        <v>2</v>
      </c>
      <c r="E216" s="37">
        <v>1</v>
      </c>
      <c r="F216" s="39">
        <v>3</v>
      </c>
      <c r="G216" s="40" t="s">
        <v>133</v>
      </c>
      <c r="H216" s="226">
        <v>187</v>
      </c>
      <c r="I216" s="149"/>
      <c r="J216" s="149"/>
      <c r="K216" s="149"/>
      <c r="L216" s="149"/>
      <c r="M216" s="6"/>
      <c r="N216" s="6"/>
      <c r="O216" s="6"/>
      <c r="P216" s="6"/>
      <c r="Q216" s="6"/>
    </row>
    <row r="217" spans="1:17" ht="1.5" hidden="1" customHeight="1">
      <c r="A217" s="36">
        <v>3</v>
      </c>
      <c r="B217" s="38">
        <v>1</v>
      </c>
      <c r="C217" s="36">
        <v>3</v>
      </c>
      <c r="D217" s="37">
        <v>2</v>
      </c>
      <c r="E217" s="37">
        <v>1</v>
      </c>
      <c r="F217" s="39">
        <v>4</v>
      </c>
      <c r="G217" s="40" t="s">
        <v>261</v>
      </c>
      <c r="H217" s="226">
        <v>188</v>
      </c>
      <c r="I217" s="149"/>
      <c r="J217" s="149"/>
      <c r="K217" s="149"/>
      <c r="L217" s="165"/>
      <c r="M217" s="6"/>
      <c r="N217" s="6"/>
      <c r="O217" s="6"/>
      <c r="P217" s="6"/>
      <c r="Q217" s="6"/>
    </row>
    <row r="218" spans="1:17" ht="1.5" hidden="1" customHeight="1">
      <c r="A218" s="36">
        <v>3</v>
      </c>
      <c r="B218" s="38">
        <v>1</v>
      </c>
      <c r="C218" s="36">
        <v>3</v>
      </c>
      <c r="D218" s="37">
        <v>2</v>
      </c>
      <c r="E218" s="37">
        <v>1</v>
      </c>
      <c r="F218" s="39">
        <v>5</v>
      </c>
      <c r="G218" s="76" t="s">
        <v>134</v>
      </c>
      <c r="H218" s="226">
        <v>189</v>
      </c>
      <c r="I218" s="149"/>
      <c r="J218" s="149"/>
      <c r="K218" s="149"/>
      <c r="L218" s="149"/>
      <c r="M218" s="6"/>
      <c r="N218" s="6"/>
      <c r="O218" s="6"/>
      <c r="P218" s="6"/>
      <c r="Q218" s="6"/>
    </row>
    <row r="219" spans="1:17" ht="1.5" hidden="1" customHeight="1">
      <c r="A219" s="105">
        <v>3</v>
      </c>
      <c r="B219" s="40">
        <v>1</v>
      </c>
      <c r="C219" s="105">
        <v>3</v>
      </c>
      <c r="D219" s="106">
        <v>2</v>
      </c>
      <c r="E219" s="106">
        <v>1</v>
      </c>
      <c r="F219" s="107">
        <v>6</v>
      </c>
      <c r="G219" s="76" t="s">
        <v>130</v>
      </c>
      <c r="H219" s="226">
        <v>190</v>
      </c>
      <c r="I219" s="149"/>
      <c r="J219" s="149"/>
      <c r="K219" s="149"/>
      <c r="L219" s="165"/>
      <c r="M219" s="6"/>
      <c r="N219" s="6"/>
      <c r="O219" s="6"/>
      <c r="P219" s="6"/>
      <c r="Q219" s="6"/>
    </row>
    <row r="220" spans="1:17" ht="1.5" hidden="1" customHeight="1">
      <c r="A220" s="33">
        <v>3</v>
      </c>
      <c r="B220" s="31">
        <v>1</v>
      </c>
      <c r="C220" s="31">
        <v>4</v>
      </c>
      <c r="D220" s="31"/>
      <c r="E220" s="31"/>
      <c r="F220" s="34"/>
      <c r="G220" s="76" t="s">
        <v>135</v>
      </c>
      <c r="H220" s="226">
        <v>191</v>
      </c>
      <c r="I220" s="153">
        <f>I221</f>
        <v>0</v>
      </c>
      <c r="J220" s="236">
        <f t="shared" ref="J220:L222" si="33">J221</f>
        <v>0</v>
      </c>
      <c r="K220" s="155">
        <f t="shared" si="33"/>
        <v>0</v>
      </c>
      <c r="L220" s="155">
        <f t="shared" si="33"/>
        <v>0</v>
      </c>
      <c r="M220" s="6"/>
      <c r="N220" s="6"/>
      <c r="O220" s="6"/>
      <c r="P220" s="6"/>
      <c r="Q220" s="6"/>
    </row>
    <row r="221" spans="1:17" ht="1.5" hidden="1" customHeight="1">
      <c r="A221" s="45">
        <v>3</v>
      </c>
      <c r="B221" s="101">
        <v>1</v>
      </c>
      <c r="C221" s="101">
        <v>4</v>
      </c>
      <c r="D221" s="101">
        <v>1</v>
      </c>
      <c r="E221" s="101"/>
      <c r="F221" s="109"/>
      <c r="G221" s="76" t="s">
        <v>135</v>
      </c>
      <c r="H221" s="226">
        <v>192</v>
      </c>
      <c r="I221" s="159">
        <f>I222</f>
        <v>0</v>
      </c>
      <c r="J221" s="239">
        <f t="shared" si="33"/>
        <v>0</v>
      </c>
      <c r="K221" s="152">
        <f t="shared" si="33"/>
        <v>0</v>
      </c>
      <c r="L221" s="152">
        <f t="shared" si="33"/>
        <v>0</v>
      </c>
      <c r="M221" s="6"/>
      <c r="N221" s="6"/>
      <c r="O221" s="6"/>
      <c r="P221" s="6"/>
      <c r="Q221" s="6"/>
    </row>
    <row r="222" spans="1:17" ht="1.5" hidden="1" customHeight="1">
      <c r="A222" s="36">
        <v>3</v>
      </c>
      <c r="B222" s="37">
        <v>1</v>
      </c>
      <c r="C222" s="37">
        <v>4</v>
      </c>
      <c r="D222" s="37">
        <v>1</v>
      </c>
      <c r="E222" s="37">
        <v>1</v>
      </c>
      <c r="F222" s="39"/>
      <c r="G222" s="76" t="s">
        <v>136</v>
      </c>
      <c r="H222" s="226">
        <v>193</v>
      </c>
      <c r="I222" s="148">
        <f>I223</f>
        <v>0</v>
      </c>
      <c r="J222" s="234">
        <f t="shared" si="33"/>
        <v>0</v>
      </c>
      <c r="K222" s="147">
        <f t="shared" si="33"/>
        <v>0</v>
      </c>
      <c r="L222" s="147">
        <f t="shared" si="33"/>
        <v>0</v>
      </c>
      <c r="M222" s="6"/>
      <c r="N222" s="6"/>
      <c r="O222" s="6"/>
      <c r="P222" s="6"/>
      <c r="Q222" s="6"/>
    </row>
    <row r="223" spans="1:17" ht="1.5" hidden="1" customHeight="1">
      <c r="A223" s="49">
        <v>3</v>
      </c>
      <c r="B223" s="50">
        <v>1</v>
      </c>
      <c r="C223" s="51">
        <v>4</v>
      </c>
      <c r="D223" s="51">
        <v>1</v>
      </c>
      <c r="E223" s="51">
        <v>1</v>
      </c>
      <c r="F223" s="54">
        <v>1</v>
      </c>
      <c r="G223" s="76" t="s">
        <v>136</v>
      </c>
      <c r="H223" s="226">
        <v>194</v>
      </c>
      <c r="I223" s="149"/>
      <c r="J223" s="149"/>
      <c r="K223" s="149"/>
      <c r="L223" s="149"/>
      <c r="M223" s="6"/>
      <c r="N223" s="6"/>
      <c r="O223" s="6"/>
      <c r="P223" s="6"/>
      <c r="Q223" s="6"/>
    </row>
    <row r="224" spans="1:17" ht="1.5" hidden="1" customHeight="1">
      <c r="A224" s="41">
        <v>3</v>
      </c>
      <c r="B224" s="37">
        <v>1</v>
      </c>
      <c r="C224" s="37">
        <v>5</v>
      </c>
      <c r="D224" s="37"/>
      <c r="E224" s="37"/>
      <c r="F224" s="39"/>
      <c r="G224" s="40" t="s">
        <v>200</v>
      </c>
      <c r="H224" s="226">
        <v>195</v>
      </c>
      <c r="I224" s="166">
        <f>I225</f>
        <v>0</v>
      </c>
      <c r="J224" s="166">
        <f t="shared" ref="J224:L225" si="34">J225</f>
        <v>0</v>
      </c>
      <c r="K224" s="166">
        <f t="shared" si="34"/>
        <v>0</v>
      </c>
      <c r="L224" s="166">
        <f t="shared" si="34"/>
        <v>0</v>
      </c>
      <c r="M224" s="6"/>
      <c r="N224" s="6"/>
      <c r="O224" s="6"/>
      <c r="P224" s="6"/>
      <c r="Q224" s="6"/>
    </row>
    <row r="225" spans="1:17" ht="1.5" hidden="1" customHeight="1">
      <c r="A225" s="41">
        <v>3</v>
      </c>
      <c r="B225" s="37">
        <v>1</v>
      </c>
      <c r="C225" s="37">
        <v>5</v>
      </c>
      <c r="D225" s="37">
        <v>1</v>
      </c>
      <c r="E225" s="37"/>
      <c r="F225" s="39"/>
      <c r="G225" s="40" t="s">
        <v>200</v>
      </c>
      <c r="H225" s="226">
        <v>196</v>
      </c>
      <c r="I225" s="166">
        <f>I226</f>
        <v>0</v>
      </c>
      <c r="J225" s="166">
        <f t="shared" si="34"/>
        <v>0</v>
      </c>
      <c r="K225" s="166">
        <f t="shared" si="34"/>
        <v>0</v>
      </c>
      <c r="L225" s="166">
        <f t="shared" si="34"/>
        <v>0</v>
      </c>
      <c r="M225" s="6"/>
      <c r="N225" s="6"/>
      <c r="O225" s="6"/>
      <c r="P225" s="6"/>
      <c r="Q225" s="6"/>
    </row>
    <row r="226" spans="1:17" ht="1.5" hidden="1" customHeight="1">
      <c r="A226" s="41">
        <v>3</v>
      </c>
      <c r="B226" s="37">
        <v>1</v>
      </c>
      <c r="C226" s="37">
        <v>5</v>
      </c>
      <c r="D226" s="37">
        <v>1</v>
      </c>
      <c r="E226" s="37">
        <v>1</v>
      </c>
      <c r="F226" s="39"/>
      <c r="G226" s="40" t="s">
        <v>200</v>
      </c>
      <c r="H226" s="226">
        <v>197</v>
      </c>
      <c r="I226" s="166">
        <f>SUM(I227:I229)</f>
        <v>0</v>
      </c>
      <c r="J226" s="166">
        <f>SUM(J227:J229)</f>
        <v>0</v>
      </c>
      <c r="K226" s="166">
        <f>SUM(K227:K229)</f>
        <v>0</v>
      </c>
      <c r="L226" s="166">
        <f>SUM(L227:L229)</f>
        <v>0</v>
      </c>
      <c r="M226" s="6"/>
      <c r="N226" s="6"/>
      <c r="O226" s="6"/>
      <c r="P226" s="6"/>
      <c r="Q226" s="6"/>
    </row>
    <row r="227" spans="1:17" ht="1.5" hidden="1" customHeight="1">
      <c r="A227" s="41">
        <v>3</v>
      </c>
      <c r="B227" s="37">
        <v>1</v>
      </c>
      <c r="C227" s="37">
        <v>5</v>
      </c>
      <c r="D227" s="37">
        <v>1</v>
      </c>
      <c r="E227" s="37">
        <v>1</v>
      </c>
      <c r="F227" s="39">
        <v>1</v>
      </c>
      <c r="G227" s="118" t="s">
        <v>137</v>
      </c>
      <c r="H227" s="226">
        <v>198</v>
      </c>
      <c r="I227" s="149"/>
      <c r="J227" s="149"/>
      <c r="K227" s="149"/>
      <c r="L227" s="149"/>
      <c r="M227" s="6"/>
      <c r="N227" s="6"/>
      <c r="O227" s="6"/>
      <c r="P227" s="6"/>
      <c r="Q227" s="6"/>
    </row>
    <row r="228" spans="1:17" ht="1.5" hidden="1" customHeight="1">
      <c r="A228" s="41">
        <v>3</v>
      </c>
      <c r="B228" s="37">
        <v>1</v>
      </c>
      <c r="C228" s="37">
        <v>5</v>
      </c>
      <c r="D228" s="37">
        <v>1</v>
      </c>
      <c r="E228" s="37">
        <v>1</v>
      </c>
      <c r="F228" s="39">
        <v>2</v>
      </c>
      <c r="G228" s="118" t="s">
        <v>138</v>
      </c>
      <c r="H228" s="226">
        <v>199</v>
      </c>
      <c r="I228" s="149"/>
      <c r="J228" s="149"/>
      <c r="K228" s="149"/>
      <c r="L228" s="149"/>
      <c r="M228" s="6"/>
      <c r="N228" s="6"/>
      <c r="O228" s="6"/>
      <c r="P228" s="6"/>
      <c r="Q228" s="6"/>
    </row>
    <row r="229" spans="1:17" s="126" customFormat="1" ht="1.5" hidden="1" customHeight="1">
      <c r="A229" s="41">
        <v>3</v>
      </c>
      <c r="B229" s="37">
        <v>1</v>
      </c>
      <c r="C229" s="37">
        <v>5</v>
      </c>
      <c r="D229" s="37">
        <v>1</v>
      </c>
      <c r="E229" s="37">
        <v>1</v>
      </c>
      <c r="F229" s="39">
        <v>3</v>
      </c>
      <c r="G229" s="118" t="s">
        <v>139</v>
      </c>
      <c r="H229" s="226">
        <v>200</v>
      </c>
      <c r="I229" s="149"/>
      <c r="J229" s="149"/>
      <c r="K229" s="149"/>
      <c r="L229" s="149"/>
      <c r="M229" s="125"/>
      <c r="N229" s="125"/>
      <c r="O229" s="125"/>
      <c r="P229" s="125"/>
      <c r="Q229" s="125"/>
    </row>
    <row r="230" spans="1:17" ht="1.5" hidden="1" customHeight="1">
      <c r="A230" s="29">
        <v>3</v>
      </c>
      <c r="B230" s="79">
        <v>2</v>
      </c>
      <c r="C230" s="79"/>
      <c r="D230" s="79"/>
      <c r="E230" s="79"/>
      <c r="F230" s="80"/>
      <c r="G230" s="84" t="s">
        <v>262</v>
      </c>
      <c r="H230" s="226">
        <v>201</v>
      </c>
      <c r="I230" s="148">
        <f>SUM(I231+I263)</f>
        <v>0</v>
      </c>
      <c r="J230" s="234">
        <f>SUM(J231+J263)</f>
        <v>0</v>
      </c>
      <c r="K230" s="147">
        <f>SUM(K231+K263)</f>
        <v>0</v>
      </c>
      <c r="L230" s="147">
        <f>SUM(L231+L263)</f>
        <v>0</v>
      </c>
      <c r="M230" s="6"/>
      <c r="N230" s="6"/>
      <c r="O230" s="6"/>
      <c r="P230" s="6"/>
      <c r="Q230" s="6"/>
    </row>
    <row r="231" spans="1:17" ht="1.5" hidden="1" customHeight="1">
      <c r="A231" s="127">
        <v>3</v>
      </c>
      <c r="B231" s="112">
        <v>2</v>
      </c>
      <c r="C231" s="113">
        <v>1</v>
      </c>
      <c r="D231" s="113"/>
      <c r="E231" s="113"/>
      <c r="F231" s="114"/>
      <c r="G231" s="104" t="s">
        <v>263</v>
      </c>
      <c r="H231" s="226">
        <v>202</v>
      </c>
      <c r="I231" s="159">
        <f>SUM(I232+I241+I245+I249+I253+I256+I259)</f>
        <v>0</v>
      </c>
      <c r="J231" s="239">
        <f>SUM(J232+J241+J245+J249+J253+J256+J259)</f>
        <v>0</v>
      </c>
      <c r="K231" s="152">
        <f>SUM(K232+K241+K245+K249+K253+K256+K259)</f>
        <v>0</v>
      </c>
      <c r="L231" s="152">
        <f>SUM(L232+L241+L245+L249+L253+L256+L259)</f>
        <v>0</v>
      </c>
      <c r="M231" s="6"/>
      <c r="N231" s="6"/>
      <c r="O231" s="6"/>
      <c r="P231" s="6"/>
      <c r="Q231" s="6"/>
    </row>
    <row r="232" spans="1:17" ht="1.5" hidden="1" customHeight="1">
      <c r="A232" s="105">
        <v>3</v>
      </c>
      <c r="B232" s="106">
        <v>2</v>
      </c>
      <c r="C232" s="106">
        <v>1</v>
      </c>
      <c r="D232" s="106">
        <v>1</v>
      </c>
      <c r="E232" s="106"/>
      <c r="F232" s="107"/>
      <c r="G232" s="40" t="s">
        <v>140</v>
      </c>
      <c r="H232" s="226">
        <v>203</v>
      </c>
      <c r="I232" s="159">
        <f>I233</f>
        <v>0</v>
      </c>
      <c r="J232" s="159">
        <f t="shared" ref="J232:L232" si="35">J233</f>
        <v>0</v>
      </c>
      <c r="K232" s="159">
        <f t="shared" si="35"/>
        <v>0</v>
      </c>
      <c r="L232" s="159">
        <f t="shared" si="35"/>
        <v>0</v>
      </c>
      <c r="M232" s="6"/>
      <c r="N232" s="6"/>
      <c r="O232" s="6"/>
      <c r="P232" s="6"/>
      <c r="Q232" s="6"/>
    </row>
    <row r="233" spans="1:17" ht="1.5" hidden="1" customHeight="1">
      <c r="A233" s="105">
        <v>3</v>
      </c>
      <c r="B233" s="105">
        <v>2</v>
      </c>
      <c r="C233" s="106">
        <v>1</v>
      </c>
      <c r="D233" s="106">
        <v>1</v>
      </c>
      <c r="E233" s="106">
        <v>1</v>
      </c>
      <c r="F233" s="107"/>
      <c r="G233" s="40" t="s">
        <v>141</v>
      </c>
      <c r="H233" s="226">
        <v>204</v>
      </c>
      <c r="I233" s="148">
        <f>SUM(I234:I234)</f>
        <v>0</v>
      </c>
      <c r="J233" s="234">
        <f>SUM(J234:J234)</f>
        <v>0</v>
      </c>
      <c r="K233" s="147">
        <f>SUM(K234:K234)</f>
        <v>0</v>
      </c>
      <c r="L233" s="147">
        <f>SUM(L234:L234)</f>
        <v>0</v>
      </c>
      <c r="M233" s="6"/>
      <c r="N233" s="6"/>
      <c r="O233" s="6"/>
      <c r="P233" s="6"/>
      <c r="Q233" s="6"/>
    </row>
    <row r="234" spans="1:17" ht="1.5" hidden="1" customHeight="1">
      <c r="A234" s="127">
        <v>3</v>
      </c>
      <c r="B234" s="127">
        <v>2</v>
      </c>
      <c r="C234" s="113">
        <v>1</v>
      </c>
      <c r="D234" s="113">
        <v>1</v>
      </c>
      <c r="E234" s="113">
        <v>1</v>
      </c>
      <c r="F234" s="114">
        <v>1</v>
      </c>
      <c r="G234" s="104" t="s">
        <v>141</v>
      </c>
      <c r="H234" s="226">
        <v>205</v>
      </c>
      <c r="I234" s="149"/>
      <c r="J234" s="149"/>
      <c r="K234" s="149"/>
      <c r="L234" s="149"/>
      <c r="M234" s="6"/>
      <c r="N234" s="6"/>
      <c r="O234" s="6"/>
      <c r="P234" s="6"/>
      <c r="Q234" s="6"/>
    </row>
    <row r="235" spans="1:17" ht="1.5" hidden="1" customHeight="1">
      <c r="A235" s="127">
        <v>3</v>
      </c>
      <c r="B235" s="113">
        <v>2</v>
      </c>
      <c r="C235" s="113">
        <v>1</v>
      </c>
      <c r="D235" s="113">
        <v>1</v>
      </c>
      <c r="E235" s="113">
        <v>2</v>
      </c>
      <c r="F235" s="114"/>
      <c r="G235" s="104" t="s">
        <v>142</v>
      </c>
      <c r="H235" s="226">
        <v>206</v>
      </c>
      <c r="I235" s="148">
        <f>SUM(I236:I237)</f>
        <v>0</v>
      </c>
      <c r="J235" s="148">
        <f t="shared" ref="J235:L235" si="36">SUM(J236:J237)</f>
        <v>0</v>
      </c>
      <c r="K235" s="148">
        <f t="shared" si="36"/>
        <v>0</v>
      </c>
      <c r="L235" s="148">
        <f t="shared" si="36"/>
        <v>0</v>
      </c>
      <c r="M235" s="6"/>
      <c r="N235" s="6"/>
      <c r="O235" s="6"/>
      <c r="P235" s="6"/>
      <c r="Q235" s="6"/>
    </row>
    <row r="236" spans="1:17" ht="1.5" hidden="1" customHeight="1">
      <c r="A236" s="127">
        <v>3</v>
      </c>
      <c r="B236" s="113">
        <v>2</v>
      </c>
      <c r="C236" s="113">
        <v>1</v>
      </c>
      <c r="D236" s="113">
        <v>1</v>
      </c>
      <c r="E236" s="113">
        <v>2</v>
      </c>
      <c r="F236" s="114">
        <v>1</v>
      </c>
      <c r="G236" s="104" t="s">
        <v>143</v>
      </c>
      <c r="H236" s="226">
        <v>207</v>
      </c>
      <c r="I236" s="149"/>
      <c r="J236" s="149"/>
      <c r="K236" s="149"/>
      <c r="L236" s="149"/>
      <c r="M236" s="6"/>
      <c r="N236" s="6"/>
      <c r="O236" s="6"/>
      <c r="P236" s="6"/>
      <c r="Q236" s="6"/>
    </row>
    <row r="237" spans="1:17" ht="1.5" hidden="1" customHeight="1">
      <c r="A237" s="127">
        <v>3</v>
      </c>
      <c r="B237" s="113">
        <v>2</v>
      </c>
      <c r="C237" s="113">
        <v>1</v>
      </c>
      <c r="D237" s="113">
        <v>1</v>
      </c>
      <c r="E237" s="113">
        <v>2</v>
      </c>
      <c r="F237" s="114">
        <v>2</v>
      </c>
      <c r="G237" s="104" t="s">
        <v>144</v>
      </c>
      <c r="H237" s="226">
        <v>208</v>
      </c>
      <c r="I237" s="149"/>
      <c r="J237" s="149"/>
      <c r="K237" s="149"/>
      <c r="L237" s="149"/>
      <c r="M237" s="6"/>
      <c r="N237" s="6"/>
      <c r="O237" s="6"/>
      <c r="P237" s="6"/>
      <c r="Q237" s="6"/>
    </row>
    <row r="238" spans="1:17" ht="1.5" hidden="1" customHeight="1">
      <c r="A238" s="127">
        <v>3</v>
      </c>
      <c r="B238" s="113">
        <v>2</v>
      </c>
      <c r="C238" s="113">
        <v>1</v>
      </c>
      <c r="D238" s="113">
        <v>1</v>
      </c>
      <c r="E238" s="113">
        <v>3</v>
      </c>
      <c r="F238" s="128"/>
      <c r="G238" s="104" t="s">
        <v>145</v>
      </c>
      <c r="H238" s="226">
        <v>209</v>
      </c>
      <c r="I238" s="148">
        <f>SUM(I239:I240)</f>
        <v>0</v>
      </c>
      <c r="J238" s="148">
        <f t="shared" ref="J238:L238" si="37">SUM(J239:J240)</f>
        <v>0</v>
      </c>
      <c r="K238" s="148">
        <f t="shared" si="37"/>
        <v>0</v>
      </c>
      <c r="L238" s="148">
        <f t="shared" si="37"/>
        <v>0</v>
      </c>
      <c r="M238" s="6"/>
      <c r="N238" s="6"/>
      <c r="O238" s="6"/>
      <c r="P238" s="6"/>
      <c r="Q238" s="6"/>
    </row>
    <row r="239" spans="1:17" ht="1.5" hidden="1" customHeight="1">
      <c r="A239" s="127">
        <v>3</v>
      </c>
      <c r="B239" s="113">
        <v>2</v>
      </c>
      <c r="C239" s="113">
        <v>1</v>
      </c>
      <c r="D239" s="113">
        <v>1</v>
      </c>
      <c r="E239" s="113">
        <v>3</v>
      </c>
      <c r="F239" s="114">
        <v>1</v>
      </c>
      <c r="G239" s="104" t="s">
        <v>146</v>
      </c>
      <c r="H239" s="226">
        <v>210</v>
      </c>
      <c r="I239" s="149"/>
      <c r="J239" s="149"/>
      <c r="K239" s="149"/>
      <c r="L239" s="149"/>
      <c r="M239" s="6"/>
      <c r="N239" s="6"/>
      <c r="O239" s="6"/>
      <c r="P239" s="6"/>
      <c r="Q239" s="6"/>
    </row>
    <row r="240" spans="1:17" ht="1.5" hidden="1" customHeight="1">
      <c r="A240" s="127">
        <v>3</v>
      </c>
      <c r="B240" s="113">
        <v>2</v>
      </c>
      <c r="C240" s="113">
        <v>1</v>
      </c>
      <c r="D240" s="113">
        <v>1</v>
      </c>
      <c r="E240" s="113">
        <v>3</v>
      </c>
      <c r="F240" s="114">
        <v>2</v>
      </c>
      <c r="G240" s="104" t="s">
        <v>147</v>
      </c>
      <c r="H240" s="226">
        <v>211</v>
      </c>
      <c r="I240" s="149"/>
      <c r="J240" s="149"/>
      <c r="K240" s="149"/>
      <c r="L240" s="149"/>
      <c r="M240" s="6"/>
      <c r="N240" s="6"/>
      <c r="O240" s="6"/>
      <c r="P240" s="6"/>
      <c r="Q240" s="6"/>
    </row>
    <row r="241" spans="1:17" ht="1.5" hidden="1" customHeight="1">
      <c r="A241" s="36">
        <v>3</v>
      </c>
      <c r="B241" s="37">
        <v>2</v>
      </c>
      <c r="C241" s="37">
        <v>1</v>
      </c>
      <c r="D241" s="37">
        <v>2</v>
      </c>
      <c r="E241" s="37"/>
      <c r="F241" s="39"/>
      <c r="G241" s="40" t="s">
        <v>148</v>
      </c>
      <c r="H241" s="226">
        <v>212</v>
      </c>
      <c r="I241" s="148">
        <f>I242</f>
        <v>0</v>
      </c>
      <c r="J241" s="148">
        <f t="shared" ref="J241:L241" si="38">J242</f>
        <v>0</v>
      </c>
      <c r="K241" s="148">
        <f t="shared" si="38"/>
        <v>0</v>
      </c>
      <c r="L241" s="148">
        <f t="shared" si="38"/>
        <v>0</v>
      </c>
      <c r="M241" s="6"/>
      <c r="N241" s="6"/>
      <c r="O241" s="6"/>
      <c r="P241" s="6"/>
      <c r="Q241" s="6"/>
    </row>
    <row r="242" spans="1:17" ht="1.5" hidden="1" customHeight="1">
      <c r="A242" s="36">
        <v>3</v>
      </c>
      <c r="B242" s="37">
        <v>2</v>
      </c>
      <c r="C242" s="37">
        <v>1</v>
      </c>
      <c r="D242" s="37">
        <v>2</v>
      </c>
      <c r="E242" s="37">
        <v>1</v>
      </c>
      <c r="F242" s="39"/>
      <c r="G242" s="40" t="s">
        <v>148</v>
      </c>
      <c r="H242" s="226">
        <v>213</v>
      </c>
      <c r="I242" s="148">
        <f>SUM(I243:I244)</f>
        <v>0</v>
      </c>
      <c r="J242" s="234">
        <f>SUM(J243:J244)</f>
        <v>0</v>
      </c>
      <c r="K242" s="147">
        <f>SUM(K243:K244)</f>
        <v>0</v>
      </c>
      <c r="L242" s="147">
        <f>SUM(L243:L244)</f>
        <v>0</v>
      </c>
      <c r="M242" s="6"/>
      <c r="N242" s="6"/>
      <c r="O242" s="6"/>
      <c r="P242" s="6"/>
      <c r="Q242" s="6"/>
    </row>
    <row r="243" spans="1:17" ht="1.5" hidden="1" customHeight="1">
      <c r="A243" s="45">
        <v>3</v>
      </c>
      <c r="B243" s="100">
        <v>2</v>
      </c>
      <c r="C243" s="101">
        <v>1</v>
      </c>
      <c r="D243" s="101">
        <v>2</v>
      </c>
      <c r="E243" s="101">
        <v>1</v>
      </c>
      <c r="F243" s="109">
        <v>1</v>
      </c>
      <c r="G243" s="104" t="s">
        <v>149</v>
      </c>
      <c r="H243" s="226">
        <v>214</v>
      </c>
      <c r="I243" s="149"/>
      <c r="J243" s="149"/>
      <c r="K243" s="149"/>
      <c r="L243" s="149"/>
      <c r="M243" s="6"/>
      <c r="N243" s="6"/>
      <c r="O243" s="6"/>
      <c r="P243" s="6"/>
      <c r="Q243" s="6"/>
    </row>
    <row r="244" spans="1:17" ht="1.5" hidden="1" customHeight="1">
      <c r="A244" s="36">
        <v>3</v>
      </c>
      <c r="B244" s="37">
        <v>2</v>
      </c>
      <c r="C244" s="37">
        <v>1</v>
      </c>
      <c r="D244" s="37">
        <v>2</v>
      </c>
      <c r="E244" s="37">
        <v>1</v>
      </c>
      <c r="F244" s="39">
        <v>2</v>
      </c>
      <c r="G244" s="40" t="s">
        <v>150</v>
      </c>
      <c r="H244" s="226">
        <v>215</v>
      </c>
      <c r="I244" s="149"/>
      <c r="J244" s="149"/>
      <c r="K244" s="149"/>
      <c r="L244" s="149"/>
      <c r="M244" s="6"/>
      <c r="N244" s="6"/>
      <c r="O244" s="6"/>
      <c r="P244" s="6"/>
      <c r="Q244" s="6"/>
    </row>
    <row r="245" spans="1:17" ht="1.5" hidden="1" customHeight="1">
      <c r="A245" s="33">
        <v>3</v>
      </c>
      <c r="B245" s="31">
        <v>2</v>
      </c>
      <c r="C245" s="31">
        <v>1</v>
      </c>
      <c r="D245" s="31">
        <v>3</v>
      </c>
      <c r="E245" s="31"/>
      <c r="F245" s="34"/>
      <c r="G245" s="76" t="s">
        <v>151</v>
      </c>
      <c r="H245" s="226">
        <v>216</v>
      </c>
      <c r="I245" s="153">
        <f>I246</f>
        <v>0</v>
      </c>
      <c r="J245" s="236">
        <f>J246</f>
        <v>0</v>
      </c>
      <c r="K245" s="155">
        <f>K246</f>
        <v>0</v>
      </c>
      <c r="L245" s="155">
        <f>L246</f>
        <v>0</v>
      </c>
      <c r="M245" s="6"/>
      <c r="N245" s="6"/>
      <c r="O245" s="6"/>
      <c r="P245" s="6"/>
      <c r="Q245" s="6"/>
    </row>
    <row r="246" spans="1:17" ht="1.5" hidden="1" customHeight="1">
      <c r="A246" s="36">
        <v>3</v>
      </c>
      <c r="B246" s="37">
        <v>2</v>
      </c>
      <c r="C246" s="37">
        <v>1</v>
      </c>
      <c r="D246" s="37">
        <v>3</v>
      </c>
      <c r="E246" s="37">
        <v>1</v>
      </c>
      <c r="F246" s="39"/>
      <c r="G246" s="76" t="s">
        <v>151</v>
      </c>
      <c r="H246" s="226">
        <v>217</v>
      </c>
      <c r="I246" s="148">
        <f>I247+I248</f>
        <v>0</v>
      </c>
      <c r="J246" s="148">
        <f>J247+J248</f>
        <v>0</v>
      </c>
      <c r="K246" s="148">
        <f>K247+K248</f>
        <v>0</v>
      </c>
      <c r="L246" s="148">
        <f>L247+L248</f>
        <v>0</v>
      </c>
      <c r="M246" s="6"/>
      <c r="N246" s="6"/>
      <c r="O246" s="6"/>
      <c r="P246" s="6"/>
      <c r="Q246" s="6"/>
    </row>
    <row r="247" spans="1:17" ht="1.5" hidden="1" customHeight="1">
      <c r="A247" s="36">
        <v>3</v>
      </c>
      <c r="B247" s="37">
        <v>2</v>
      </c>
      <c r="C247" s="37">
        <v>1</v>
      </c>
      <c r="D247" s="37">
        <v>3</v>
      </c>
      <c r="E247" s="37">
        <v>1</v>
      </c>
      <c r="F247" s="39">
        <v>1</v>
      </c>
      <c r="G247" s="40" t="s">
        <v>152</v>
      </c>
      <c r="H247" s="226">
        <v>218</v>
      </c>
      <c r="I247" s="149"/>
      <c r="J247" s="149"/>
      <c r="K247" s="149"/>
      <c r="L247" s="149"/>
      <c r="M247" s="6"/>
      <c r="N247" s="6"/>
      <c r="O247" s="6"/>
      <c r="P247" s="6"/>
      <c r="Q247" s="6"/>
    </row>
    <row r="248" spans="1:17" ht="1.5" hidden="1" customHeight="1">
      <c r="A248" s="36">
        <v>3</v>
      </c>
      <c r="B248" s="37">
        <v>2</v>
      </c>
      <c r="C248" s="37">
        <v>1</v>
      </c>
      <c r="D248" s="37">
        <v>3</v>
      </c>
      <c r="E248" s="37">
        <v>1</v>
      </c>
      <c r="F248" s="39">
        <v>2</v>
      </c>
      <c r="G248" s="40" t="s">
        <v>153</v>
      </c>
      <c r="H248" s="226">
        <v>219</v>
      </c>
      <c r="I248" s="165"/>
      <c r="J248" s="161"/>
      <c r="K248" s="165"/>
      <c r="L248" s="165"/>
      <c r="M248" s="6"/>
      <c r="N248" s="6"/>
      <c r="O248" s="6"/>
      <c r="P248" s="6"/>
      <c r="Q248" s="6"/>
    </row>
    <row r="249" spans="1:17" ht="1.5" hidden="1" customHeight="1">
      <c r="A249" s="36">
        <v>3</v>
      </c>
      <c r="B249" s="37">
        <v>2</v>
      </c>
      <c r="C249" s="37">
        <v>1</v>
      </c>
      <c r="D249" s="37">
        <v>4</v>
      </c>
      <c r="E249" s="37"/>
      <c r="F249" s="39"/>
      <c r="G249" s="40" t="s">
        <v>154</v>
      </c>
      <c r="H249" s="226">
        <v>220</v>
      </c>
      <c r="I249" s="148">
        <f>I250</f>
        <v>0</v>
      </c>
      <c r="J249" s="147">
        <f>J250</f>
        <v>0</v>
      </c>
      <c r="K249" s="148">
        <f>K250</f>
        <v>0</v>
      </c>
      <c r="L249" s="147">
        <f>L250</f>
        <v>0</v>
      </c>
      <c r="M249" s="6"/>
      <c r="N249" s="6"/>
      <c r="O249" s="6"/>
      <c r="P249" s="6"/>
      <c r="Q249" s="6"/>
    </row>
    <row r="250" spans="1:17" ht="1.5" hidden="1" customHeight="1">
      <c r="A250" s="33">
        <v>3</v>
      </c>
      <c r="B250" s="31">
        <v>2</v>
      </c>
      <c r="C250" s="31">
        <v>1</v>
      </c>
      <c r="D250" s="31">
        <v>4</v>
      </c>
      <c r="E250" s="31">
        <v>1</v>
      </c>
      <c r="F250" s="34"/>
      <c r="G250" s="76" t="s">
        <v>154</v>
      </c>
      <c r="H250" s="226">
        <v>221</v>
      </c>
      <c r="I250" s="153">
        <f>SUM(I251:I252)</f>
        <v>0</v>
      </c>
      <c r="J250" s="236">
        <f>SUM(J251:J252)</f>
        <v>0</v>
      </c>
      <c r="K250" s="155">
        <f>SUM(K251:K252)</f>
        <v>0</v>
      </c>
      <c r="L250" s="155">
        <f>SUM(L251:L252)</f>
        <v>0</v>
      </c>
      <c r="M250" s="6"/>
      <c r="N250" s="6"/>
      <c r="O250" s="6"/>
      <c r="P250" s="6"/>
      <c r="Q250" s="6"/>
    </row>
    <row r="251" spans="1:17" ht="1.5" hidden="1" customHeight="1">
      <c r="A251" s="36">
        <v>3</v>
      </c>
      <c r="B251" s="37">
        <v>2</v>
      </c>
      <c r="C251" s="37">
        <v>1</v>
      </c>
      <c r="D251" s="37">
        <v>4</v>
      </c>
      <c r="E251" s="37">
        <v>1</v>
      </c>
      <c r="F251" s="39">
        <v>1</v>
      </c>
      <c r="G251" s="40" t="s">
        <v>155</v>
      </c>
      <c r="H251" s="226">
        <v>222</v>
      </c>
      <c r="I251" s="149"/>
      <c r="J251" s="149"/>
      <c r="K251" s="149"/>
      <c r="L251" s="149"/>
      <c r="M251" s="6"/>
      <c r="N251" s="6"/>
      <c r="O251" s="6"/>
      <c r="P251" s="6"/>
      <c r="Q251" s="6"/>
    </row>
    <row r="252" spans="1:17" ht="1.5" hidden="1" customHeight="1">
      <c r="A252" s="36">
        <v>3</v>
      </c>
      <c r="B252" s="37">
        <v>2</v>
      </c>
      <c r="C252" s="37">
        <v>1</v>
      </c>
      <c r="D252" s="37">
        <v>4</v>
      </c>
      <c r="E252" s="37">
        <v>1</v>
      </c>
      <c r="F252" s="39">
        <v>2</v>
      </c>
      <c r="G252" s="40" t="s">
        <v>156</v>
      </c>
      <c r="H252" s="226">
        <v>223</v>
      </c>
      <c r="I252" s="149"/>
      <c r="J252" s="149"/>
      <c r="K252" s="149"/>
      <c r="L252" s="149"/>
      <c r="N252" s="6"/>
      <c r="O252" s="6"/>
      <c r="P252" s="6"/>
      <c r="Q252" s="6"/>
    </row>
    <row r="253" spans="1:17" ht="1.5" hidden="1" customHeight="1">
      <c r="A253" s="36">
        <v>3</v>
      </c>
      <c r="B253" s="37">
        <v>2</v>
      </c>
      <c r="C253" s="37">
        <v>1</v>
      </c>
      <c r="D253" s="37">
        <v>5</v>
      </c>
      <c r="E253" s="37"/>
      <c r="F253" s="39"/>
      <c r="G253" s="40" t="s">
        <v>157</v>
      </c>
      <c r="H253" s="226">
        <v>224</v>
      </c>
      <c r="I253" s="148">
        <f>I254</f>
        <v>0</v>
      </c>
      <c r="J253" s="234">
        <f t="shared" ref="J253:L254" si="39">J254</f>
        <v>0</v>
      </c>
      <c r="K253" s="147">
        <f t="shared" si="39"/>
        <v>0</v>
      </c>
      <c r="L253" s="147">
        <f t="shared" si="39"/>
        <v>0</v>
      </c>
      <c r="M253" s="6"/>
      <c r="N253" s="6"/>
      <c r="O253" s="6"/>
      <c r="P253" s="6"/>
      <c r="Q253" s="6"/>
    </row>
    <row r="254" spans="1:17" ht="1.5" hidden="1" customHeight="1">
      <c r="A254" s="36">
        <v>3</v>
      </c>
      <c r="B254" s="37">
        <v>2</v>
      </c>
      <c r="C254" s="37">
        <v>1</v>
      </c>
      <c r="D254" s="37">
        <v>5</v>
      </c>
      <c r="E254" s="37">
        <v>1</v>
      </c>
      <c r="F254" s="39"/>
      <c r="G254" s="40" t="s">
        <v>157</v>
      </c>
      <c r="H254" s="226">
        <v>225</v>
      </c>
      <c r="I254" s="147">
        <f>I255</f>
        <v>0</v>
      </c>
      <c r="J254" s="234">
        <f t="shared" si="39"/>
        <v>0</v>
      </c>
      <c r="K254" s="147">
        <f t="shared" si="39"/>
        <v>0</v>
      </c>
      <c r="L254" s="147">
        <f t="shared" si="39"/>
        <v>0</v>
      </c>
      <c r="M254" s="6"/>
      <c r="N254" s="6"/>
      <c r="O254" s="6"/>
      <c r="P254" s="6"/>
      <c r="Q254" s="6"/>
    </row>
    <row r="255" spans="1:17" ht="1.5" hidden="1" customHeight="1">
      <c r="A255" s="100">
        <v>3</v>
      </c>
      <c r="B255" s="101">
        <v>2</v>
      </c>
      <c r="C255" s="101">
        <v>1</v>
      </c>
      <c r="D255" s="101">
        <v>5</v>
      </c>
      <c r="E255" s="101">
        <v>1</v>
      </c>
      <c r="F255" s="109">
        <v>1</v>
      </c>
      <c r="G255" s="40" t="s">
        <v>157</v>
      </c>
      <c r="H255" s="226">
        <v>226</v>
      </c>
      <c r="I255" s="165"/>
      <c r="J255" s="165"/>
      <c r="K255" s="165"/>
      <c r="L255" s="165"/>
      <c r="M255" s="6"/>
      <c r="N255" s="6"/>
      <c r="O255" s="6"/>
      <c r="P255" s="6"/>
      <c r="Q255" s="6"/>
    </row>
    <row r="256" spans="1:17" ht="1.5" hidden="1" customHeight="1">
      <c r="A256" s="36">
        <v>3</v>
      </c>
      <c r="B256" s="37">
        <v>2</v>
      </c>
      <c r="C256" s="37">
        <v>1</v>
      </c>
      <c r="D256" s="37">
        <v>6</v>
      </c>
      <c r="E256" s="37"/>
      <c r="F256" s="39"/>
      <c r="G256" s="40" t="s">
        <v>158</v>
      </c>
      <c r="H256" s="226">
        <v>227</v>
      </c>
      <c r="I256" s="148">
        <f>I257</f>
        <v>0</v>
      </c>
      <c r="J256" s="234">
        <f t="shared" ref="J256:L257" si="40">J257</f>
        <v>0</v>
      </c>
      <c r="K256" s="147">
        <f t="shared" si="40"/>
        <v>0</v>
      </c>
      <c r="L256" s="147">
        <f t="shared" si="40"/>
        <v>0</v>
      </c>
      <c r="M256" s="6"/>
      <c r="N256" s="6"/>
      <c r="O256" s="6"/>
      <c r="P256" s="6"/>
      <c r="Q256" s="6"/>
    </row>
    <row r="257" spans="1:17" ht="1.5" hidden="1" customHeight="1">
      <c r="A257" s="36">
        <v>3</v>
      </c>
      <c r="B257" s="36">
        <v>2</v>
      </c>
      <c r="C257" s="37">
        <v>1</v>
      </c>
      <c r="D257" s="37">
        <v>6</v>
      </c>
      <c r="E257" s="37">
        <v>1</v>
      </c>
      <c r="F257" s="39"/>
      <c r="G257" s="40" t="s">
        <v>158</v>
      </c>
      <c r="H257" s="226">
        <v>228</v>
      </c>
      <c r="I257" s="148">
        <f>I258</f>
        <v>0</v>
      </c>
      <c r="J257" s="234">
        <f t="shared" si="40"/>
        <v>0</v>
      </c>
      <c r="K257" s="147">
        <f t="shared" si="40"/>
        <v>0</v>
      </c>
      <c r="L257" s="147">
        <f t="shared" si="40"/>
        <v>0</v>
      </c>
      <c r="M257" s="6"/>
      <c r="N257" s="6"/>
      <c r="O257" s="6"/>
      <c r="P257" s="6"/>
      <c r="Q257" s="6"/>
    </row>
    <row r="258" spans="1:17" ht="1.5" hidden="1" customHeight="1">
      <c r="A258" s="56">
        <v>3</v>
      </c>
      <c r="B258" s="56">
        <v>2</v>
      </c>
      <c r="C258" s="51">
        <v>1</v>
      </c>
      <c r="D258" s="51">
        <v>6</v>
      </c>
      <c r="E258" s="51">
        <v>1</v>
      </c>
      <c r="F258" s="54">
        <v>1</v>
      </c>
      <c r="G258" s="66" t="s">
        <v>158</v>
      </c>
      <c r="H258" s="226">
        <v>229</v>
      </c>
      <c r="I258" s="165"/>
      <c r="J258" s="165"/>
      <c r="K258" s="165"/>
      <c r="L258" s="165"/>
      <c r="M258" s="6"/>
      <c r="N258" s="6"/>
      <c r="O258" s="6"/>
      <c r="P258" s="6"/>
      <c r="Q258" s="6"/>
    </row>
    <row r="259" spans="1:17" ht="1.5" hidden="1" customHeight="1">
      <c r="A259" s="36">
        <v>3</v>
      </c>
      <c r="B259" s="36">
        <v>2</v>
      </c>
      <c r="C259" s="37">
        <v>1</v>
      </c>
      <c r="D259" s="37">
        <v>7</v>
      </c>
      <c r="E259" s="37"/>
      <c r="F259" s="39"/>
      <c r="G259" s="40" t="s">
        <v>159</v>
      </c>
      <c r="H259" s="226">
        <v>230</v>
      </c>
      <c r="I259" s="148">
        <f>I260</f>
        <v>0</v>
      </c>
      <c r="J259" s="234">
        <f>J260</f>
        <v>0</v>
      </c>
      <c r="K259" s="147">
        <f>K260</f>
        <v>0</v>
      </c>
      <c r="L259" s="147">
        <f>L260</f>
        <v>0</v>
      </c>
      <c r="M259" s="6"/>
      <c r="N259" s="6"/>
      <c r="O259" s="6"/>
      <c r="P259" s="6"/>
      <c r="Q259" s="6"/>
    </row>
    <row r="260" spans="1:17" ht="1.5" hidden="1" customHeight="1">
      <c r="A260" s="36">
        <v>3</v>
      </c>
      <c r="B260" s="37">
        <v>2</v>
      </c>
      <c r="C260" s="37">
        <v>1</v>
      </c>
      <c r="D260" s="37">
        <v>7</v>
      </c>
      <c r="E260" s="37">
        <v>1</v>
      </c>
      <c r="F260" s="39"/>
      <c r="G260" s="40" t="s">
        <v>159</v>
      </c>
      <c r="H260" s="226">
        <v>231</v>
      </c>
      <c r="I260" s="148">
        <f>I261+I262</f>
        <v>0</v>
      </c>
      <c r="J260" s="148">
        <f>J261+J262</f>
        <v>0</v>
      </c>
      <c r="K260" s="148">
        <f>K261+K262</f>
        <v>0</v>
      </c>
      <c r="L260" s="148">
        <f>L261+L262</f>
        <v>0</v>
      </c>
      <c r="M260" s="6"/>
      <c r="N260" s="6"/>
      <c r="O260" s="6"/>
      <c r="P260" s="6"/>
      <c r="Q260" s="6"/>
    </row>
    <row r="261" spans="1:17" ht="1.5" hidden="1" customHeight="1">
      <c r="A261" s="36">
        <v>3</v>
      </c>
      <c r="B261" s="37">
        <v>2</v>
      </c>
      <c r="C261" s="37">
        <v>1</v>
      </c>
      <c r="D261" s="37">
        <v>7</v>
      </c>
      <c r="E261" s="37">
        <v>1</v>
      </c>
      <c r="F261" s="39">
        <v>1</v>
      </c>
      <c r="G261" s="40" t="s">
        <v>160</v>
      </c>
      <c r="H261" s="226">
        <v>232</v>
      </c>
      <c r="I261" s="142"/>
      <c r="J261" s="149"/>
      <c r="K261" s="149"/>
      <c r="L261" s="149"/>
      <c r="M261" s="6"/>
      <c r="N261" s="6"/>
      <c r="O261" s="6"/>
      <c r="P261" s="6"/>
      <c r="Q261" s="6"/>
    </row>
    <row r="262" spans="1:17" ht="1.5" hidden="1" customHeight="1">
      <c r="A262" s="36">
        <v>3</v>
      </c>
      <c r="B262" s="37">
        <v>2</v>
      </c>
      <c r="C262" s="37">
        <v>1</v>
      </c>
      <c r="D262" s="37">
        <v>7</v>
      </c>
      <c r="E262" s="37">
        <v>1</v>
      </c>
      <c r="F262" s="39">
        <v>2</v>
      </c>
      <c r="G262" s="40" t="s">
        <v>161</v>
      </c>
      <c r="H262" s="226">
        <v>233</v>
      </c>
      <c r="I262" s="149"/>
      <c r="J262" s="149"/>
      <c r="K262" s="149"/>
      <c r="L262" s="149"/>
      <c r="M262" s="6"/>
      <c r="N262" s="6"/>
      <c r="O262" s="6"/>
      <c r="P262" s="6"/>
      <c r="Q262" s="6"/>
    </row>
    <row r="263" spans="1:17" ht="1.5" hidden="1" customHeight="1">
      <c r="A263" s="105">
        <v>3</v>
      </c>
      <c r="B263" s="106">
        <v>2</v>
      </c>
      <c r="C263" s="106">
        <v>2</v>
      </c>
      <c r="D263" s="129"/>
      <c r="E263" s="129"/>
      <c r="F263" s="130"/>
      <c r="G263" s="40" t="s">
        <v>264</v>
      </c>
      <c r="H263" s="226">
        <v>234</v>
      </c>
      <c r="I263" s="148">
        <f>SUM(I264+I273+I277+I281+I285+I288+I291)</f>
        <v>0</v>
      </c>
      <c r="J263" s="234">
        <f>SUM(J264+J273+J277+J281+J285+J288+J291)</f>
        <v>0</v>
      </c>
      <c r="K263" s="147">
        <f>SUM(K264+K273+K277+K281+K285+K288+K291)</f>
        <v>0</v>
      </c>
      <c r="L263" s="147">
        <f>SUM(L264+L273+L277+L281+L285+L288+L291)</f>
        <v>0</v>
      </c>
      <c r="M263" s="6"/>
      <c r="N263" s="6"/>
      <c r="O263" s="6"/>
      <c r="P263" s="6"/>
      <c r="Q263" s="6"/>
    </row>
    <row r="264" spans="1:17" ht="1.5" hidden="1" customHeight="1">
      <c r="A264" s="36">
        <v>3</v>
      </c>
      <c r="B264" s="37">
        <v>2</v>
      </c>
      <c r="C264" s="37">
        <v>2</v>
      </c>
      <c r="D264" s="37">
        <v>1</v>
      </c>
      <c r="E264" s="37"/>
      <c r="F264" s="39"/>
      <c r="G264" s="40" t="s">
        <v>162</v>
      </c>
      <c r="H264" s="226">
        <v>235</v>
      </c>
      <c r="I264" s="148">
        <f>I265</f>
        <v>0</v>
      </c>
      <c r="J264" s="148">
        <f>J265</f>
        <v>0</v>
      </c>
      <c r="K264" s="148">
        <f>K265</f>
        <v>0</v>
      </c>
      <c r="L264" s="148">
        <f>L265</f>
        <v>0</v>
      </c>
      <c r="M264" s="6"/>
      <c r="N264" s="6"/>
      <c r="O264" s="6"/>
      <c r="P264" s="6"/>
      <c r="Q264" s="6"/>
    </row>
    <row r="265" spans="1:17" ht="1.5" hidden="1" customHeight="1">
      <c r="A265" s="41">
        <v>3</v>
      </c>
      <c r="B265" s="36">
        <v>2</v>
      </c>
      <c r="C265" s="37">
        <v>2</v>
      </c>
      <c r="D265" s="37">
        <v>1</v>
      </c>
      <c r="E265" s="37">
        <v>1</v>
      </c>
      <c r="F265" s="39"/>
      <c r="G265" s="40" t="s">
        <v>141</v>
      </c>
      <c r="H265" s="226">
        <v>236</v>
      </c>
      <c r="I265" s="148">
        <f>SUM(I266)</f>
        <v>0</v>
      </c>
      <c r="J265" s="148">
        <f t="shared" ref="J265:L265" si="41">SUM(J266)</f>
        <v>0</v>
      </c>
      <c r="K265" s="148">
        <f t="shared" si="41"/>
        <v>0</v>
      </c>
      <c r="L265" s="148">
        <f t="shared" si="41"/>
        <v>0</v>
      </c>
      <c r="M265" s="6"/>
      <c r="N265" s="6"/>
      <c r="O265" s="6"/>
      <c r="P265" s="6"/>
      <c r="Q265" s="6"/>
    </row>
    <row r="266" spans="1:17" ht="1.5" hidden="1" customHeight="1">
      <c r="A266" s="41">
        <v>3</v>
      </c>
      <c r="B266" s="36">
        <v>2</v>
      </c>
      <c r="C266" s="37">
        <v>2</v>
      </c>
      <c r="D266" s="37">
        <v>1</v>
      </c>
      <c r="E266" s="37">
        <v>1</v>
      </c>
      <c r="F266" s="39">
        <v>1</v>
      </c>
      <c r="G266" s="40" t="s">
        <v>141</v>
      </c>
      <c r="H266" s="226">
        <v>237</v>
      </c>
      <c r="I266" s="149"/>
      <c r="J266" s="149"/>
      <c r="K266" s="149"/>
      <c r="L266" s="149"/>
      <c r="M266" s="6"/>
      <c r="N266" s="6"/>
      <c r="O266" s="6"/>
      <c r="P266" s="6"/>
      <c r="Q266" s="6"/>
    </row>
    <row r="267" spans="1:17" ht="1.5" hidden="1" customHeight="1">
      <c r="A267" s="77">
        <v>3</v>
      </c>
      <c r="B267" s="105">
        <v>2</v>
      </c>
      <c r="C267" s="106">
        <v>2</v>
      </c>
      <c r="D267" s="106">
        <v>1</v>
      </c>
      <c r="E267" s="106">
        <v>2</v>
      </c>
      <c r="F267" s="107"/>
      <c r="G267" s="40" t="s">
        <v>163</v>
      </c>
      <c r="H267" s="226">
        <v>238</v>
      </c>
      <c r="I267" s="148">
        <f>SUM(I268:I269)</f>
        <v>0</v>
      </c>
      <c r="J267" s="148">
        <f t="shared" ref="J267:K267" si="42">SUM(J268:J269)</f>
        <v>0</v>
      </c>
      <c r="K267" s="148">
        <f t="shared" si="42"/>
        <v>0</v>
      </c>
      <c r="L267" s="148">
        <f>SUM(L268:L269)</f>
        <v>0</v>
      </c>
      <c r="M267" s="6"/>
      <c r="N267" s="6"/>
      <c r="O267" s="6"/>
      <c r="P267" s="6"/>
      <c r="Q267" s="6"/>
    </row>
    <row r="268" spans="1:17" ht="1.5" hidden="1" customHeight="1">
      <c r="A268" s="77">
        <v>3</v>
      </c>
      <c r="B268" s="105">
        <v>2</v>
      </c>
      <c r="C268" s="106">
        <v>2</v>
      </c>
      <c r="D268" s="106">
        <v>1</v>
      </c>
      <c r="E268" s="106">
        <v>2</v>
      </c>
      <c r="F268" s="107">
        <v>1</v>
      </c>
      <c r="G268" s="40" t="s">
        <v>143</v>
      </c>
      <c r="H268" s="226">
        <v>239</v>
      </c>
      <c r="I268" s="149"/>
      <c r="J268" s="142"/>
      <c r="K268" s="149"/>
      <c r="L268" s="149"/>
      <c r="M268" s="6"/>
      <c r="N268" s="6"/>
      <c r="O268" s="6"/>
      <c r="P268" s="6"/>
      <c r="Q268" s="6"/>
    </row>
    <row r="269" spans="1:17" ht="1.5" hidden="1" customHeight="1">
      <c r="A269" s="77">
        <v>3</v>
      </c>
      <c r="B269" s="105">
        <v>2</v>
      </c>
      <c r="C269" s="106">
        <v>2</v>
      </c>
      <c r="D269" s="106">
        <v>1</v>
      </c>
      <c r="E269" s="106">
        <v>2</v>
      </c>
      <c r="F269" s="107">
        <v>2</v>
      </c>
      <c r="G269" s="40" t="s">
        <v>144</v>
      </c>
      <c r="H269" s="226">
        <v>240</v>
      </c>
      <c r="I269" s="149"/>
      <c r="J269" s="142"/>
      <c r="K269" s="149"/>
      <c r="L269" s="149"/>
      <c r="M269" s="6"/>
      <c r="N269" s="6"/>
      <c r="O269" s="6"/>
      <c r="P269" s="6"/>
      <c r="Q269" s="6"/>
    </row>
    <row r="270" spans="1:17" ht="1.5" hidden="1" customHeight="1">
      <c r="A270" s="77">
        <v>3</v>
      </c>
      <c r="B270" s="105">
        <v>2</v>
      </c>
      <c r="C270" s="106">
        <v>2</v>
      </c>
      <c r="D270" s="106">
        <v>1</v>
      </c>
      <c r="E270" s="106">
        <v>3</v>
      </c>
      <c r="F270" s="107"/>
      <c r="G270" s="40" t="s">
        <v>145</v>
      </c>
      <c r="H270" s="226">
        <v>241</v>
      </c>
      <c r="I270" s="148">
        <f>SUM(I271:I272)</f>
        <v>0</v>
      </c>
      <c r="J270" s="148">
        <f t="shared" ref="J270:K270" si="43">SUM(J271:J272)</f>
        <v>0</v>
      </c>
      <c r="K270" s="148">
        <f t="shared" si="43"/>
        <v>0</v>
      </c>
      <c r="L270" s="148">
        <f>SUM(L271:L272)</f>
        <v>0</v>
      </c>
      <c r="M270" s="6"/>
      <c r="N270" s="6"/>
      <c r="O270" s="6"/>
      <c r="P270" s="6"/>
      <c r="Q270" s="6"/>
    </row>
    <row r="271" spans="1:17" ht="1.5" hidden="1" customHeight="1">
      <c r="A271" s="77">
        <v>3</v>
      </c>
      <c r="B271" s="105">
        <v>2</v>
      </c>
      <c r="C271" s="106">
        <v>2</v>
      </c>
      <c r="D271" s="106">
        <v>1</v>
      </c>
      <c r="E271" s="106">
        <v>3</v>
      </c>
      <c r="F271" s="107">
        <v>1</v>
      </c>
      <c r="G271" s="40" t="s">
        <v>146</v>
      </c>
      <c r="H271" s="226">
        <v>242</v>
      </c>
      <c r="I271" s="149"/>
      <c r="J271" s="142"/>
      <c r="K271" s="149"/>
      <c r="L271" s="149"/>
      <c r="M271" s="6"/>
      <c r="N271" s="6"/>
      <c r="O271" s="6"/>
      <c r="P271" s="6"/>
      <c r="Q271" s="6"/>
    </row>
    <row r="272" spans="1:17" ht="1.5" hidden="1" customHeight="1">
      <c r="A272" s="77">
        <v>3</v>
      </c>
      <c r="B272" s="105">
        <v>2</v>
      </c>
      <c r="C272" s="106">
        <v>2</v>
      </c>
      <c r="D272" s="106">
        <v>1</v>
      </c>
      <c r="E272" s="106">
        <v>3</v>
      </c>
      <c r="F272" s="107">
        <v>2</v>
      </c>
      <c r="G272" s="40" t="s">
        <v>164</v>
      </c>
      <c r="H272" s="226">
        <v>243</v>
      </c>
      <c r="I272" s="149"/>
      <c r="J272" s="142"/>
      <c r="K272" s="149"/>
      <c r="L272" s="149"/>
      <c r="M272" s="6"/>
      <c r="N272" s="6"/>
      <c r="O272" s="6"/>
      <c r="P272" s="6"/>
      <c r="Q272" s="6"/>
    </row>
    <row r="273" spans="1:17" ht="1.5" hidden="1" customHeight="1">
      <c r="A273" s="41">
        <v>3</v>
      </c>
      <c r="B273" s="36">
        <v>2</v>
      </c>
      <c r="C273" s="37">
        <v>2</v>
      </c>
      <c r="D273" s="37">
        <v>2</v>
      </c>
      <c r="E273" s="37"/>
      <c r="F273" s="39"/>
      <c r="G273" s="40" t="s">
        <v>165</v>
      </c>
      <c r="H273" s="226">
        <v>244</v>
      </c>
      <c r="I273" s="148">
        <f>I274</f>
        <v>0</v>
      </c>
      <c r="J273" s="147">
        <f>J274</f>
        <v>0</v>
      </c>
      <c r="K273" s="148">
        <f>K274</f>
        <v>0</v>
      </c>
      <c r="L273" s="147">
        <f>L274</f>
        <v>0</v>
      </c>
      <c r="M273" s="6"/>
      <c r="N273" s="6"/>
      <c r="O273" s="6"/>
      <c r="P273" s="6"/>
      <c r="Q273" s="6"/>
    </row>
    <row r="274" spans="1:17" ht="1.5" hidden="1" customHeight="1">
      <c r="A274" s="36">
        <v>3</v>
      </c>
      <c r="B274" s="37">
        <v>2</v>
      </c>
      <c r="C274" s="31">
        <v>2</v>
      </c>
      <c r="D274" s="31">
        <v>2</v>
      </c>
      <c r="E274" s="31">
        <v>1</v>
      </c>
      <c r="F274" s="34"/>
      <c r="G274" s="40" t="s">
        <v>165</v>
      </c>
      <c r="H274" s="226">
        <v>245</v>
      </c>
      <c r="I274" s="153">
        <f>SUM(I275:I276)</f>
        <v>0</v>
      </c>
      <c r="J274" s="236">
        <f>SUM(J275:J276)</f>
        <v>0</v>
      </c>
      <c r="K274" s="155">
        <f>SUM(K275:K276)</f>
        <v>0</v>
      </c>
      <c r="L274" s="155">
        <f>SUM(L275:L276)</f>
        <v>0</v>
      </c>
      <c r="M274" s="6"/>
      <c r="N274" s="6"/>
      <c r="O274" s="6"/>
      <c r="P274" s="6"/>
      <c r="Q274" s="6"/>
    </row>
    <row r="275" spans="1:17" ht="1.5" hidden="1" customHeight="1">
      <c r="A275" s="36">
        <v>3</v>
      </c>
      <c r="B275" s="37">
        <v>2</v>
      </c>
      <c r="C275" s="37">
        <v>2</v>
      </c>
      <c r="D275" s="37">
        <v>2</v>
      </c>
      <c r="E275" s="37">
        <v>1</v>
      </c>
      <c r="F275" s="39">
        <v>1</v>
      </c>
      <c r="G275" s="40" t="s">
        <v>166</v>
      </c>
      <c r="H275" s="226">
        <v>246</v>
      </c>
      <c r="I275" s="149"/>
      <c r="J275" s="149"/>
      <c r="K275" s="149"/>
      <c r="L275" s="149"/>
      <c r="M275" s="6"/>
      <c r="N275" s="6"/>
      <c r="O275" s="6"/>
      <c r="P275" s="6"/>
      <c r="Q275" s="6"/>
    </row>
    <row r="276" spans="1:17" ht="1.5" hidden="1" customHeight="1">
      <c r="A276" s="36">
        <v>3</v>
      </c>
      <c r="B276" s="37">
        <v>2</v>
      </c>
      <c r="C276" s="37">
        <v>2</v>
      </c>
      <c r="D276" s="37">
        <v>2</v>
      </c>
      <c r="E276" s="37">
        <v>1</v>
      </c>
      <c r="F276" s="39">
        <v>2</v>
      </c>
      <c r="G276" s="77" t="s">
        <v>167</v>
      </c>
      <c r="H276" s="226">
        <v>247</v>
      </c>
      <c r="I276" s="149"/>
      <c r="J276" s="149"/>
      <c r="K276" s="149"/>
      <c r="L276" s="149"/>
      <c r="M276" s="6"/>
      <c r="N276" s="6"/>
      <c r="O276" s="6"/>
      <c r="P276" s="6"/>
      <c r="Q276" s="6"/>
    </row>
    <row r="277" spans="1:17" ht="1.5" hidden="1" customHeight="1">
      <c r="A277" s="36">
        <v>3</v>
      </c>
      <c r="B277" s="37">
        <v>2</v>
      </c>
      <c r="C277" s="37">
        <v>2</v>
      </c>
      <c r="D277" s="37">
        <v>3</v>
      </c>
      <c r="E277" s="37"/>
      <c r="F277" s="39"/>
      <c r="G277" s="40" t="s">
        <v>168</v>
      </c>
      <c r="H277" s="226">
        <v>248</v>
      </c>
      <c r="I277" s="148">
        <f>I278</f>
        <v>0</v>
      </c>
      <c r="J277" s="234">
        <f>J278</f>
        <v>0</v>
      </c>
      <c r="K277" s="147">
        <f>K278</f>
        <v>0</v>
      </c>
      <c r="L277" s="147">
        <f>L278</f>
        <v>0</v>
      </c>
      <c r="M277" s="6"/>
      <c r="N277" s="6"/>
      <c r="O277" s="6"/>
      <c r="P277" s="6"/>
      <c r="Q277" s="6"/>
    </row>
    <row r="278" spans="1:17" ht="1.5" hidden="1" customHeight="1">
      <c r="A278" s="33">
        <v>3</v>
      </c>
      <c r="B278" s="37">
        <v>2</v>
      </c>
      <c r="C278" s="37">
        <v>2</v>
      </c>
      <c r="D278" s="37">
        <v>3</v>
      </c>
      <c r="E278" s="37">
        <v>1</v>
      </c>
      <c r="F278" s="39"/>
      <c r="G278" s="40" t="s">
        <v>168</v>
      </c>
      <c r="H278" s="226">
        <v>249</v>
      </c>
      <c r="I278" s="148">
        <f>I279+I280</f>
        <v>0</v>
      </c>
      <c r="J278" s="148">
        <f>J279+J280</f>
        <v>0</v>
      </c>
      <c r="K278" s="148">
        <f>K279+K280</f>
        <v>0</v>
      </c>
      <c r="L278" s="148">
        <f>L279+L280</f>
        <v>0</v>
      </c>
      <c r="M278" s="6"/>
      <c r="N278" s="6"/>
      <c r="O278" s="6"/>
      <c r="P278" s="6"/>
      <c r="Q278" s="6"/>
    </row>
    <row r="279" spans="1:17" ht="1.5" hidden="1" customHeight="1">
      <c r="A279" s="33">
        <v>3</v>
      </c>
      <c r="B279" s="37">
        <v>2</v>
      </c>
      <c r="C279" s="37">
        <v>2</v>
      </c>
      <c r="D279" s="37">
        <v>3</v>
      </c>
      <c r="E279" s="37">
        <v>1</v>
      </c>
      <c r="F279" s="39">
        <v>1</v>
      </c>
      <c r="G279" s="40" t="s">
        <v>169</v>
      </c>
      <c r="H279" s="226">
        <v>250</v>
      </c>
      <c r="I279" s="149"/>
      <c r="J279" s="149"/>
      <c r="K279" s="149"/>
      <c r="L279" s="149"/>
      <c r="M279" s="6"/>
      <c r="N279" s="6"/>
      <c r="O279" s="6"/>
      <c r="P279" s="6"/>
      <c r="Q279" s="6"/>
    </row>
    <row r="280" spans="1:17" ht="1.5" hidden="1" customHeight="1">
      <c r="A280" s="33">
        <v>3</v>
      </c>
      <c r="B280" s="37">
        <v>2</v>
      </c>
      <c r="C280" s="37">
        <v>2</v>
      </c>
      <c r="D280" s="37">
        <v>3</v>
      </c>
      <c r="E280" s="37">
        <v>1</v>
      </c>
      <c r="F280" s="39">
        <v>2</v>
      </c>
      <c r="G280" s="40" t="s">
        <v>170</v>
      </c>
      <c r="H280" s="226">
        <v>251</v>
      </c>
      <c r="I280" s="149"/>
      <c r="J280" s="149"/>
      <c r="K280" s="149"/>
      <c r="L280" s="149"/>
      <c r="M280" s="6"/>
      <c r="N280" s="6"/>
      <c r="O280" s="6"/>
      <c r="P280" s="6"/>
      <c r="Q280" s="6"/>
    </row>
    <row r="281" spans="1:17" ht="1.5" hidden="1" customHeight="1">
      <c r="A281" s="36">
        <v>3</v>
      </c>
      <c r="B281" s="37">
        <v>2</v>
      </c>
      <c r="C281" s="37">
        <v>2</v>
      </c>
      <c r="D281" s="37">
        <v>4</v>
      </c>
      <c r="E281" s="37"/>
      <c r="F281" s="39"/>
      <c r="G281" s="40" t="s">
        <v>171</v>
      </c>
      <c r="H281" s="226">
        <v>252</v>
      </c>
      <c r="I281" s="148">
        <f>I282</f>
        <v>0</v>
      </c>
      <c r="J281" s="234">
        <f>J282</f>
        <v>0</v>
      </c>
      <c r="K281" s="147">
        <f>K282</f>
        <v>0</v>
      </c>
      <c r="L281" s="147">
        <f>L282</f>
        <v>0</v>
      </c>
      <c r="M281" s="6"/>
      <c r="N281" s="6"/>
      <c r="O281" s="6"/>
      <c r="P281" s="6"/>
      <c r="Q281" s="6"/>
    </row>
    <row r="282" spans="1:17" ht="1.5" hidden="1" customHeight="1">
      <c r="A282" s="36">
        <v>3</v>
      </c>
      <c r="B282" s="37">
        <v>2</v>
      </c>
      <c r="C282" s="37">
        <v>2</v>
      </c>
      <c r="D282" s="37">
        <v>4</v>
      </c>
      <c r="E282" s="37">
        <v>1</v>
      </c>
      <c r="F282" s="39"/>
      <c r="G282" s="40" t="s">
        <v>171</v>
      </c>
      <c r="H282" s="226">
        <v>253</v>
      </c>
      <c r="I282" s="148">
        <f>SUM(I283:I284)</f>
        <v>0</v>
      </c>
      <c r="J282" s="234">
        <f>SUM(J283:J284)</f>
        <v>0</v>
      </c>
      <c r="K282" s="147">
        <f>SUM(K283:K284)</f>
        <v>0</v>
      </c>
      <c r="L282" s="147">
        <f>SUM(L283:L284)</f>
        <v>0</v>
      </c>
      <c r="M282" s="6"/>
      <c r="N282" s="6"/>
      <c r="O282" s="6"/>
      <c r="P282" s="6"/>
      <c r="Q282" s="6"/>
    </row>
    <row r="283" spans="1:17" ht="1.5" hidden="1" customHeight="1">
      <c r="A283" s="36">
        <v>3</v>
      </c>
      <c r="B283" s="37">
        <v>2</v>
      </c>
      <c r="C283" s="37">
        <v>2</v>
      </c>
      <c r="D283" s="37">
        <v>4</v>
      </c>
      <c r="E283" s="37">
        <v>1</v>
      </c>
      <c r="F283" s="39">
        <v>1</v>
      </c>
      <c r="G283" s="40" t="s">
        <v>172</v>
      </c>
      <c r="H283" s="226">
        <v>254</v>
      </c>
      <c r="I283" s="149"/>
      <c r="J283" s="149"/>
      <c r="K283" s="149"/>
      <c r="L283" s="149"/>
      <c r="M283" s="6"/>
      <c r="N283" s="6"/>
      <c r="O283" s="6"/>
      <c r="P283" s="6"/>
      <c r="Q283" s="6"/>
    </row>
    <row r="284" spans="1:17" ht="1.5" hidden="1" customHeight="1">
      <c r="A284" s="33">
        <v>3</v>
      </c>
      <c r="B284" s="31">
        <v>2</v>
      </c>
      <c r="C284" s="31">
        <v>2</v>
      </c>
      <c r="D284" s="31">
        <v>4</v>
      </c>
      <c r="E284" s="31">
        <v>1</v>
      </c>
      <c r="F284" s="34">
        <v>2</v>
      </c>
      <c r="G284" s="77" t="s">
        <v>173</v>
      </c>
      <c r="H284" s="226">
        <v>255</v>
      </c>
      <c r="I284" s="149"/>
      <c r="J284" s="149"/>
      <c r="K284" s="149"/>
      <c r="L284" s="149"/>
      <c r="M284" s="6"/>
      <c r="N284" s="6"/>
      <c r="O284" s="6"/>
      <c r="P284" s="6"/>
      <c r="Q284" s="6"/>
    </row>
    <row r="285" spans="1:17" ht="1.5" hidden="1" customHeight="1">
      <c r="A285" s="36">
        <v>3</v>
      </c>
      <c r="B285" s="37">
        <v>2</v>
      </c>
      <c r="C285" s="37">
        <v>2</v>
      </c>
      <c r="D285" s="37">
        <v>5</v>
      </c>
      <c r="E285" s="37"/>
      <c r="F285" s="39"/>
      <c r="G285" s="40" t="s">
        <v>174</v>
      </c>
      <c r="H285" s="226">
        <v>256</v>
      </c>
      <c r="I285" s="148">
        <f>I286</f>
        <v>0</v>
      </c>
      <c r="J285" s="234">
        <f t="shared" ref="J285:L286" si="44">J286</f>
        <v>0</v>
      </c>
      <c r="K285" s="147">
        <f t="shared" si="44"/>
        <v>0</v>
      </c>
      <c r="L285" s="147">
        <f t="shared" si="44"/>
        <v>0</v>
      </c>
      <c r="M285" s="6"/>
      <c r="N285" s="6"/>
      <c r="O285" s="6"/>
      <c r="P285" s="6"/>
      <c r="Q285" s="6"/>
    </row>
    <row r="286" spans="1:17" ht="1.5" hidden="1" customHeight="1">
      <c r="A286" s="36">
        <v>3</v>
      </c>
      <c r="B286" s="37">
        <v>2</v>
      </c>
      <c r="C286" s="37">
        <v>2</v>
      </c>
      <c r="D286" s="37">
        <v>5</v>
      </c>
      <c r="E286" s="37">
        <v>1</v>
      </c>
      <c r="F286" s="39"/>
      <c r="G286" s="40" t="s">
        <v>174</v>
      </c>
      <c r="H286" s="226">
        <v>257</v>
      </c>
      <c r="I286" s="148">
        <f>I287</f>
        <v>0</v>
      </c>
      <c r="J286" s="234">
        <f t="shared" si="44"/>
        <v>0</v>
      </c>
      <c r="K286" s="147">
        <f t="shared" si="44"/>
        <v>0</v>
      </c>
      <c r="L286" s="147">
        <f t="shared" si="44"/>
        <v>0</v>
      </c>
      <c r="M286" s="6"/>
      <c r="N286" s="6"/>
      <c r="O286" s="6"/>
      <c r="P286" s="6"/>
      <c r="Q286" s="6"/>
    </row>
    <row r="287" spans="1:17" ht="1.5" hidden="1" customHeight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4">
        <v>1</v>
      </c>
      <c r="G287" s="40" t="s">
        <v>174</v>
      </c>
      <c r="H287" s="226">
        <v>258</v>
      </c>
      <c r="I287" s="149"/>
      <c r="J287" s="149"/>
      <c r="K287" s="149"/>
      <c r="L287" s="149"/>
      <c r="M287" s="6"/>
      <c r="N287" s="6"/>
      <c r="O287" s="6"/>
      <c r="P287" s="6"/>
      <c r="Q287" s="6"/>
    </row>
    <row r="288" spans="1:17" ht="1.5" hidden="1" customHeight="1">
      <c r="A288" s="36">
        <v>3</v>
      </c>
      <c r="B288" s="37">
        <v>2</v>
      </c>
      <c r="C288" s="37">
        <v>2</v>
      </c>
      <c r="D288" s="37">
        <v>6</v>
      </c>
      <c r="E288" s="37"/>
      <c r="F288" s="39"/>
      <c r="G288" s="40" t="s">
        <v>158</v>
      </c>
      <c r="H288" s="226">
        <v>259</v>
      </c>
      <c r="I288" s="148">
        <f>I289</f>
        <v>0</v>
      </c>
      <c r="J288" s="246">
        <f t="shared" ref="J288:L289" si="45">J289</f>
        <v>0</v>
      </c>
      <c r="K288" s="147">
        <f t="shared" si="45"/>
        <v>0</v>
      </c>
      <c r="L288" s="147">
        <f t="shared" si="45"/>
        <v>0</v>
      </c>
      <c r="M288" s="6"/>
      <c r="N288" s="6"/>
      <c r="O288" s="6"/>
      <c r="P288" s="6"/>
      <c r="Q288" s="6"/>
    </row>
    <row r="289" spans="1:17" ht="1.5" hidden="1" customHeight="1">
      <c r="A289" s="36">
        <v>3</v>
      </c>
      <c r="B289" s="37">
        <v>2</v>
      </c>
      <c r="C289" s="37">
        <v>2</v>
      </c>
      <c r="D289" s="37">
        <v>6</v>
      </c>
      <c r="E289" s="37">
        <v>1</v>
      </c>
      <c r="F289" s="39"/>
      <c r="G289" s="38" t="s">
        <v>158</v>
      </c>
      <c r="H289" s="226">
        <v>260</v>
      </c>
      <c r="I289" s="148">
        <f>I290</f>
        <v>0</v>
      </c>
      <c r="J289" s="246">
        <f t="shared" si="45"/>
        <v>0</v>
      </c>
      <c r="K289" s="147">
        <f t="shared" si="45"/>
        <v>0</v>
      </c>
      <c r="L289" s="147">
        <f t="shared" si="45"/>
        <v>0</v>
      </c>
      <c r="M289" s="6"/>
      <c r="N289" s="6"/>
      <c r="O289" s="6"/>
      <c r="P289" s="6"/>
      <c r="Q289" s="6"/>
    </row>
    <row r="290" spans="1:17" ht="1.5" hidden="1" customHeight="1">
      <c r="A290" s="36">
        <v>3</v>
      </c>
      <c r="B290" s="101">
        <v>2</v>
      </c>
      <c r="C290" s="101">
        <v>2</v>
      </c>
      <c r="D290" s="37">
        <v>6</v>
      </c>
      <c r="E290" s="101">
        <v>1</v>
      </c>
      <c r="F290" s="109">
        <v>1</v>
      </c>
      <c r="G290" s="102" t="s">
        <v>158</v>
      </c>
      <c r="H290" s="226">
        <v>261</v>
      </c>
      <c r="I290" s="149"/>
      <c r="J290" s="149"/>
      <c r="K290" s="149"/>
      <c r="L290" s="149"/>
      <c r="M290" s="6"/>
      <c r="N290" s="6"/>
      <c r="O290" s="6"/>
      <c r="P290" s="6"/>
      <c r="Q290" s="6"/>
    </row>
    <row r="291" spans="1:17" ht="1.5" hidden="1" customHeight="1">
      <c r="A291" s="41">
        <v>3</v>
      </c>
      <c r="B291" s="36">
        <v>2</v>
      </c>
      <c r="C291" s="37">
        <v>2</v>
      </c>
      <c r="D291" s="37">
        <v>7</v>
      </c>
      <c r="E291" s="37"/>
      <c r="F291" s="39"/>
      <c r="G291" s="40" t="s">
        <v>159</v>
      </c>
      <c r="H291" s="226">
        <v>262</v>
      </c>
      <c r="I291" s="148">
        <f>I292</f>
        <v>0</v>
      </c>
      <c r="J291" s="246">
        <f>J292</f>
        <v>0</v>
      </c>
      <c r="K291" s="147">
        <f>K292</f>
        <v>0</v>
      </c>
      <c r="L291" s="147">
        <f>L292</f>
        <v>0</v>
      </c>
      <c r="M291" s="6"/>
      <c r="N291" s="6"/>
      <c r="O291" s="6"/>
      <c r="P291" s="6"/>
      <c r="Q291" s="6"/>
    </row>
    <row r="292" spans="1:17" ht="1.5" hidden="1" customHeight="1">
      <c r="A292" s="41">
        <v>3</v>
      </c>
      <c r="B292" s="36">
        <v>2</v>
      </c>
      <c r="C292" s="37">
        <v>2</v>
      </c>
      <c r="D292" s="37">
        <v>7</v>
      </c>
      <c r="E292" s="37">
        <v>1</v>
      </c>
      <c r="F292" s="39"/>
      <c r="G292" s="40" t="s">
        <v>159</v>
      </c>
      <c r="H292" s="226">
        <v>263</v>
      </c>
      <c r="I292" s="148">
        <f>I293+I294</f>
        <v>0</v>
      </c>
      <c r="J292" s="148">
        <f>J293+J294</f>
        <v>0</v>
      </c>
      <c r="K292" s="148">
        <f>K293+K294</f>
        <v>0</v>
      </c>
      <c r="L292" s="148">
        <f>L293+L294</f>
        <v>0</v>
      </c>
      <c r="M292" s="6"/>
      <c r="N292" s="6"/>
      <c r="O292" s="6"/>
      <c r="P292" s="6"/>
      <c r="Q292" s="6"/>
    </row>
    <row r="293" spans="1:17" ht="1.5" hidden="1" customHeight="1">
      <c r="A293" s="41">
        <v>3</v>
      </c>
      <c r="B293" s="36">
        <v>2</v>
      </c>
      <c r="C293" s="36">
        <v>2</v>
      </c>
      <c r="D293" s="37">
        <v>7</v>
      </c>
      <c r="E293" s="37">
        <v>1</v>
      </c>
      <c r="F293" s="39">
        <v>1</v>
      </c>
      <c r="G293" s="40" t="s">
        <v>160</v>
      </c>
      <c r="H293" s="226">
        <v>264</v>
      </c>
      <c r="I293" s="149"/>
      <c r="J293" s="149"/>
      <c r="K293" s="149"/>
      <c r="L293" s="149"/>
      <c r="M293" s="6"/>
      <c r="N293" s="6"/>
      <c r="O293" s="6"/>
      <c r="P293" s="6"/>
      <c r="Q293" s="6"/>
    </row>
    <row r="294" spans="1:17" ht="1.5" hidden="1" customHeight="1">
      <c r="A294" s="41">
        <v>3</v>
      </c>
      <c r="B294" s="36">
        <v>2</v>
      </c>
      <c r="C294" s="36">
        <v>2</v>
      </c>
      <c r="D294" s="37">
        <v>7</v>
      </c>
      <c r="E294" s="37">
        <v>1</v>
      </c>
      <c r="F294" s="39">
        <v>2</v>
      </c>
      <c r="G294" s="40" t="s">
        <v>161</v>
      </c>
      <c r="H294" s="226">
        <v>265</v>
      </c>
      <c r="I294" s="149"/>
      <c r="J294" s="149"/>
      <c r="K294" s="149"/>
      <c r="L294" s="149"/>
      <c r="M294" s="6"/>
      <c r="N294" s="6"/>
      <c r="O294" s="6"/>
      <c r="P294" s="6"/>
      <c r="Q294" s="6"/>
    </row>
    <row r="295" spans="1:17" ht="1.5" hidden="1" customHeight="1">
      <c r="A295" s="42">
        <v>3</v>
      </c>
      <c r="B295" s="42">
        <v>3</v>
      </c>
      <c r="C295" s="29"/>
      <c r="D295" s="79"/>
      <c r="E295" s="79"/>
      <c r="F295" s="80"/>
      <c r="G295" s="84" t="s">
        <v>175</v>
      </c>
      <c r="H295" s="226">
        <v>266</v>
      </c>
      <c r="I295" s="144">
        <f>SUM(I296+I328)</f>
        <v>0</v>
      </c>
      <c r="J295" s="247">
        <f>SUM(J296+J328)</f>
        <v>0</v>
      </c>
      <c r="K295" s="143">
        <f>SUM(K296+K328)</f>
        <v>0</v>
      </c>
      <c r="L295" s="143">
        <f>SUM(L296+L328)</f>
        <v>0</v>
      </c>
      <c r="M295" s="6"/>
      <c r="N295" s="6"/>
      <c r="O295" s="6"/>
      <c r="P295" s="6"/>
      <c r="Q295" s="6"/>
    </row>
    <row r="296" spans="1:17" ht="1.5" hidden="1" customHeight="1">
      <c r="A296" s="41">
        <v>3</v>
      </c>
      <c r="B296" s="41">
        <v>3</v>
      </c>
      <c r="C296" s="36">
        <v>1</v>
      </c>
      <c r="D296" s="37"/>
      <c r="E296" s="37"/>
      <c r="F296" s="39"/>
      <c r="G296" s="40" t="s">
        <v>265</v>
      </c>
      <c r="H296" s="226">
        <v>267</v>
      </c>
      <c r="I296" s="148">
        <f>SUM(I297+I306+I310+I314+I318+I321+I324)</f>
        <v>0</v>
      </c>
      <c r="J296" s="246">
        <f>SUM(J297+J306+J310+J314+J318+J321+J324)</f>
        <v>0</v>
      </c>
      <c r="K296" s="147">
        <f>SUM(K297+K306+K310+K314+K318+K321+K324)</f>
        <v>0</v>
      </c>
      <c r="L296" s="147">
        <f>SUM(L297+L306+L310+L314+L318+L321+L324)</f>
        <v>0</v>
      </c>
      <c r="M296" s="6"/>
      <c r="N296" s="6"/>
      <c r="O296" s="6"/>
      <c r="P296" s="6"/>
      <c r="Q296" s="6"/>
    </row>
    <row r="297" spans="1:17" ht="1.5" hidden="1" customHeight="1">
      <c r="A297" s="41">
        <v>3</v>
      </c>
      <c r="B297" s="41">
        <v>3</v>
      </c>
      <c r="C297" s="36">
        <v>1</v>
      </c>
      <c r="D297" s="37">
        <v>1</v>
      </c>
      <c r="E297" s="37"/>
      <c r="F297" s="39"/>
      <c r="G297" s="40" t="s">
        <v>162</v>
      </c>
      <c r="H297" s="226">
        <v>268</v>
      </c>
      <c r="I297" s="148">
        <f>SUM(I298+I300+I303)</f>
        <v>0</v>
      </c>
      <c r="J297" s="148">
        <f>SUM(J298+J300+J303)</f>
        <v>0</v>
      </c>
      <c r="K297" s="148">
        <f t="shared" ref="K297:L297" si="46">SUM(K298+K300+K303)</f>
        <v>0</v>
      </c>
      <c r="L297" s="148">
        <f t="shared" si="46"/>
        <v>0</v>
      </c>
      <c r="M297" s="6"/>
      <c r="N297" s="6"/>
      <c r="O297" s="6"/>
      <c r="P297" s="6"/>
      <c r="Q297" s="6"/>
    </row>
    <row r="298" spans="1:17" ht="1.5" hidden="1" customHeight="1">
      <c r="A298" s="41">
        <v>3</v>
      </c>
      <c r="B298" s="41">
        <v>3</v>
      </c>
      <c r="C298" s="36">
        <v>1</v>
      </c>
      <c r="D298" s="37">
        <v>1</v>
      </c>
      <c r="E298" s="37">
        <v>1</v>
      </c>
      <c r="F298" s="39"/>
      <c r="G298" s="40" t="s">
        <v>141</v>
      </c>
      <c r="H298" s="226">
        <v>269</v>
      </c>
      <c r="I298" s="148">
        <f>SUM(I299:I299)</f>
        <v>0</v>
      </c>
      <c r="J298" s="246">
        <f>SUM(J299:J299)</f>
        <v>0</v>
      </c>
      <c r="K298" s="147">
        <f>SUM(K299:K299)</f>
        <v>0</v>
      </c>
      <c r="L298" s="147">
        <f>SUM(L299:L299)</f>
        <v>0</v>
      </c>
      <c r="M298" s="6"/>
      <c r="N298" s="6"/>
      <c r="O298" s="6"/>
      <c r="P298" s="6"/>
      <c r="Q298" s="6"/>
    </row>
    <row r="299" spans="1:17" ht="1.5" hidden="1" customHeight="1">
      <c r="A299" s="41">
        <v>3</v>
      </c>
      <c r="B299" s="41">
        <v>3</v>
      </c>
      <c r="C299" s="36">
        <v>1</v>
      </c>
      <c r="D299" s="37">
        <v>1</v>
      </c>
      <c r="E299" s="37">
        <v>1</v>
      </c>
      <c r="F299" s="39">
        <v>1</v>
      </c>
      <c r="G299" s="40" t="s">
        <v>141</v>
      </c>
      <c r="H299" s="226">
        <v>270</v>
      </c>
      <c r="I299" s="149"/>
      <c r="J299" s="149"/>
      <c r="K299" s="149"/>
      <c r="L299" s="149"/>
      <c r="M299" s="6"/>
      <c r="N299" s="6"/>
      <c r="O299" s="6"/>
      <c r="P299" s="6"/>
      <c r="Q299" s="6"/>
    </row>
    <row r="300" spans="1:17" ht="1.5" hidden="1" customHeight="1">
      <c r="A300" s="77">
        <v>3</v>
      </c>
      <c r="B300" s="77">
        <v>3</v>
      </c>
      <c r="C300" s="105">
        <v>1</v>
      </c>
      <c r="D300" s="106">
        <v>1</v>
      </c>
      <c r="E300" s="106">
        <v>2</v>
      </c>
      <c r="F300" s="107"/>
      <c r="G300" s="40" t="s">
        <v>163</v>
      </c>
      <c r="H300" s="226">
        <v>271</v>
      </c>
      <c r="I300" s="144">
        <f>SUM(I301:I302)</f>
        <v>0</v>
      </c>
      <c r="J300" s="144">
        <f>SUM(J301:J302)</f>
        <v>0</v>
      </c>
      <c r="K300" s="144">
        <f t="shared" ref="K300:L300" si="47">SUM(K301:K302)</f>
        <v>0</v>
      </c>
      <c r="L300" s="144">
        <f t="shared" si="47"/>
        <v>0</v>
      </c>
      <c r="M300" s="6"/>
      <c r="N300" s="6"/>
      <c r="O300" s="6"/>
      <c r="P300" s="6"/>
      <c r="Q300" s="6"/>
    </row>
    <row r="301" spans="1:17" ht="1.5" hidden="1" customHeight="1">
      <c r="A301" s="77">
        <v>3</v>
      </c>
      <c r="B301" s="77">
        <v>3</v>
      </c>
      <c r="C301" s="105">
        <v>1</v>
      </c>
      <c r="D301" s="106">
        <v>1</v>
      </c>
      <c r="E301" s="106">
        <v>2</v>
      </c>
      <c r="F301" s="107">
        <v>1</v>
      </c>
      <c r="G301" s="40" t="s">
        <v>143</v>
      </c>
      <c r="H301" s="226">
        <v>272</v>
      </c>
      <c r="I301" s="149"/>
      <c r="J301" s="149"/>
      <c r="K301" s="149"/>
      <c r="L301" s="149"/>
      <c r="M301" s="6"/>
      <c r="N301" s="6"/>
      <c r="O301" s="6"/>
      <c r="P301" s="6"/>
      <c r="Q301" s="6"/>
    </row>
    <row r="302" spans="1:17" ht="1.5" hidden="1" customHeight="1">
      <c r="A302" s="77">
        <v>3</v>
      </c>
      <c r="B302" s="77">
        <v>3</v>
      </c>
      <c r="C302" s="105">
        <v>1</v>
      </c>
      <c r="D302" s="106">
        <v>1</v>
      </c>
      <c r="E302" s="106">
        <v>2</v>
      </c>
      <c r="F302" s="107">
        <v>2</v>
      </c>
      <c r="G302" s="40" t="s">
        <v>144</v>
      </c>
      <c r="H302" s="226">
        <v>273</v>
      </c>
      <c r="I302" s="149"/>
      <c r="J302" s="149"/>
      <c r="K302" s="149"/>
      <c r="L302" s="149"/>
      <c r="M302" s="6"/>
      <c r="N302" s="6"/>
      <c r="O302" s="6"/>
      <c r="P302" s="6"/>
      <c r="Q302" s="6"/>
    </row>
    <row r="303" spans="1:17" ht="1.5" hidden="1" customHeight="1">
      <c r="A303" s="77">
        <v>3</v>
      </c>
      <c r="B303" s="77">
        <v>3</v>
      </c>
      <c r="C303" s="105">
        <v>1</v>
      </c>
      <c r="D303" s="106">
        <v>1</v>
      </c>
      <c r="E303" s="106">
        <v>3</v>
      </c>
      <c r="F303" s="107"/>
      <c r="G303" s="40" t="s">
        <v>145</v>
      </c>
      <c r="H303" s="226">
        <v>274</v>
      </c>
      <c r="I303" s="144">
        <f>SUM(I304:I305)</f>
        <v>0</v>
      </c>
      <c r="J303" s="144">
        <f>SUM(J304:J305)</f>
        <v>0</v>
      </c>
      <c r="K303" s="144">
        <f t="shared" ref="K303:L303" si="48">SUM(K304:K305)</f>
        <v>0</v>
      </c>
      <c r="L303" s="144">
        <f t="shared" si="48"/>
        <v>0</v>
      </c>
      <c r="M303" s="6"/>
      <c r="N303" s="6"/>
      <c r="O303" s="6"/>
      <c r="P303" s="6"/>
      <c r="Q303" s="6"/>
    </row>
    <row r="304" spans="1:17" ht="1.5" hidden="1" customHeight="1">
      <c r="A304" s="77">
        <v>3</v>
      </c>
      <c r="B304" s="77">
        <v>3</v>
      </c>
      <c r="C304" s="105">
        <v>1</v>
      </c>
      <c r="D304" s="106">
        <v>1</v>
      </c>
      <c r="E304" s="106">
        <v>3</v>
      </c>
      <c r="F304" s="107">
        <v>1</v>
      </c>
      <c r="G304" s="40" t="s">
        <v>146</v>
      </c>
      <c r="H304" s="226">
        <v>275</v>
      </c>
      <c r="I304" s="149"/>
      <c r="J304" s="149"/>
      <c r="K304" s="149"/>
      <c r="L304" s="149"/>
      <c r="M304" s="6"/>
      <c r="N304" s="6"/>
      <c r="O304" s="6"/>
      <c r="P304" s="6"/>
      <c r="Q304" s="6"/>
    </row>
    <row r="305" spans="1:17" ht="1.5" hidden="1" customHeight="1">
      <c r="A305" s="77">
        <v>3</v>
      </c>
      <c r="B305" s="77">
        <v>3</v>
      </c>
      <c r="C305" s="105">
        <v>1</v>
      </c>
      <c r="D305" s="106">
        <v>1</v>
      </c>
      <c r="E305" s="106">
        <v>3</v>
      </c>
      <c r="F305" s="107">
        <v>2</v>
      </c>
      <c r="G305" s="40" t="s">
        <v>164</v>
      </c>
      <c r="H305" s="226">
        <v>276</v>
      </c>
      <c r="I305" s="149"/>
      <c r="J305" s="149"/>
      <c r="K305" s="149"/>
      <c r="L305" s="149"/>
      <c r="M305" s="6"/>
      <c r="N305" s="6"/>
      <c r="O305" s="6"/>
      <c r="P305" s="6"/>
      <c r="Q305" s="6"/>
    </row>
    <row r="306" spans="1:17" ht="1.5" hidden="1" customHeight="1">
      <c r="A306" s="99">
        <v>3</v>
      </c>
      <c r="B306" s="33">
        <v>3</v>
      </c>
      <c r="C306" s="36">
        <v>1</v>
      </c>
      <c r="D306" s="37">
        <v>2</v>
      </c>
      <c r="E306" s="37"/>
      <c r="F306" s="39"/>
      <c r="G306" s="38" t="s">
        <v>176</v>
      </c>
      <c r="H306" s="226">
        <v>277</v>
      </c>
      <c r="I306" s="148">
        <f>I307</f>
        <v>0</v>
      </c>
      <c r="J306" s="246">
        <f>J307</f>
        <v>0</v>
      </c>
      <c r="K306" s="147">
        <f>K307</f>
        <v>0</v>
      </c>
      <c r="L306" s="147">
        <f>L307</f>
        <v>0</v>
      </c>
      <c r="M306" s="6"/>
      <c r="N306" s="6"/>
      <c r="O306" s="6"/>
      <c r="P306" s="6"/>
      <c r="Q306" s="6"/>
    </row>
    <row r="307" spans="1:17" ht="1.5" hidden="1" customHeight="1">
      <c r="A307" s="99">
        <v>3</v>
      </c>
      <c r="B307" s="99">
        <v>3</v>
      </c>
      <c r="C307" s="33">
        <v>1</v>
      </c>
      <c r="D307" s="31">
        <v>2</v>
      </c>
      <c r="E307" s="31">
        <v>1</v>
      </c>
      <c r="F307" s="34"/>
      <c r="G307" s="38" t="s">
        <v>176</v>
      </c>
      <c r="H307" s="226">
        <v>278</v>
      </c>
      <c r="I307" s="153">
        <f>SUM(I308:I309)</f>
        <v>0</v>
      </c>
      <c r="J307" s="248">
        <f>SUM(J308:J309)</f>
        <v>0</v>
      </c>
      <c r="K307" s="155">
        <f>SUM(K308:K309)</f>
        <v>0</v>
      </c>
      <c r="L307" s="155">
        <f>SUM(L308:L309)</f>
        <v>0</v>
      </c>
      <c r="M307" s="6"/>
      <c r="N307" s="6"/>
      <c r="O307" s="6"/>
      <c r="P307" s="6"/>
      <c r="Q307" s="6"/>
    </row>
    <row r="308" spans="1:17" ht="1.5" hidden="1" customHeight="1">
      <c r="A308" s="41">
        <v>3</v>
      </c>
      <c r="B308" s="41">
        <v>3</v>
      </c>
      <c r="C308" s="36">
        <v>1</v>
      </c>
      <c r="D308" s="37">
        <v>2</v>
      </c>
      <c r="E308" s="37">
        <v>1</v>
      </c>
      <c r="F308" s="39">
        <v>1</v>
      </c>
      <c r="G308" s="40" t="s">
        <v>177</v>
      </c>
      <c r="H308" s="226">
        <v>279</v>
      </c>
      <c r="I308" s="149"/>
      <c r="J308" s="149"/>
      <c r="K308" s="149"/>
      <c r="L308" s="149"/>
      <c r="M308" s="6"/>
      <c r="N308" s="6"/>
      <c r="O308" s="6"/>
      <c r="P308" s="6"/>
      <c r="Q308" s="6"/>
    </row>
    <row r="309" spans="1:17" ht="1.5" hidden="1" customHeight="1">
      <c r="A309" s="44">
        <v>3</v>
      </c>
      <c r="B309" s="108">
        <v>3</v>
      </c>
      <c r="C309" s="100">
        <v>1</v>
      </c>
      <c r="D309" s="101">
        <v>2</v>
      </c>
      <c r="E309" s="101">
        <v>1</v>
      </c>
      <c r="F309" s="109">
        <v>2</v>
      </c>
      <c r="G309" s="104" t="s">
        <v>178</v>
      </c>
      <c r="H309" s="226">
        <v>280</v>
      </c>
      <c r="I309" s="149"/>
      <c r="J309" s="149"/>
      <c r="K309" s="149"/>
      <c r="L309" s="149"/>
      <c r="M309" s="6"/>
      <c r="N309" s="6"/>
      <c r="O309" s="6"/>
      <c r="P309" s="6"/>
      <c r="Q309" s="6"/>
    </row>
    <row r="310" spans="1:17" ht="1.5" hidden="1" customHeight="1">
      <c r="A310" s="36">
        <v>3</v>
      </c>
      <c r="B310" s="38">
        <v>3</v>
      </c>
      <c r="C310" s="36">
        <v>1</v>
      </c>
      <c r="D310" s="37">
        <v>3</v>
      </c>
      <c r="E310" s="37"/>
      <c r="F310" s="39"/>
      <c r="G310" s="40" t="s">
        <v>179</v>
      </c>
      <c r="H310" s="226">
        <v>281</v>
      </c>
      <c r="I310" s="148">
        <f>I311</f>
        <v>0</v>
      </c>
      <c r="J310" s="246">
        <f>J311</f>
        <v>0</v>
      </c>
      <c r="K310" s="147">
        <f>K311</f>
        <v>0</v>
      </c>
      <c r="L310" s="147">
        <f>L311</f>
        <v>0</v>
      </c>
      <c r="M310" s="6"/>
      <c r="N310" s="6"/>
      <c r="O310" s="6"/>
      <c r="P310" s="6"/>
      <c r="Q310" s="6"/>
    </row>
    <row r="311" spans="1:17" ht="1.5" hidden="1" customHeight="1">
      <c r="A311" s="36">
        <v>3</v>
      </c>
      <c r="B311" s="102">
        <v>3</v>
      </c>
      <c r="C311" s="100">
        <v>1</v>
      </c>
      <c r="D311" s="101">
        <v>3</v>
      </c>
      <c r="E311" s="101">
        <v>1</v>
      </c>
      <c r="F311" s="109"/>
      <c r="G311" s="40" t="s">
        <v>179</v>
      </c>
      <c r="H311" s="226">
        <v>282</v>
      </c>
      <c r="I311" s="147">
        <f>I312+I313</f>
        <v>0</v>
      </c>
      <c r="J311" s="147">
        <f>J312+J313</f>
        <v>0</v>
      </c>
      <c r="K311" s="147">
        <f>K312+K313</f>
        <v>0</v>
      </c>
      <c r="L311" s="147">
        <f>L312+L313</f>
        <v>0</v>
      </c>
      <c r="M311" s="6"/>
      <c r="N311" s="6"/>
      <c r="O311" s="6"/>
      <c r="P311" s="6"/>
      <c r="Q311" s="6"/>
    </row>
    <row r="312" spans="1:17" ht="1.5" hidden="1" customHeight="1">
      <c r="A312" s="36">
        <v>3</v>
      </c>
      <c r="B312" s="38">
        <v>3</v>
      </c>
      <c r="C312" s="36">
        <v>1</v>
      </c>
      <c r="D312" s="37">
        <v>3</v>
      </c>
      <c r="E312" s="37">
        <v>1</v>
      </c>
      <c r="F312" s="39">
        <v>1</v>
      </c>
      <c r="G312" s="40" t="s">
        <v>180</v>
      </c>
      <c r="H312" s="226">
        <v>283</v>
      </c>
      <c r="I312" s="165"/>
      <c r="J312" s="165"/>
      <c r="K312" s="165"/>
      <c r="L312" s="167"/>
      <c r="M312" s="6"/>
      <c r="N312" s="6"/>
      <c r="O312" s="6"/>
      <c r="P312" s="6"/>
      <c r="Q312" s="6"/>
    </row>
    <row r="313" spans="1:17" ht="1.5" hidden="1" customHeight="1">
      <c r="A313" s="36">
        <v>3</v>
      </c>
      <c r="B313" s="38">
        <v>3</v>
      </c>
      <c r="C313" s="36">
        <v>1</v>
      </c>
      <c r="D313" s="37">
        <v>3</v>
      </c>
      <c r="E313" s="37">
        <v>1</v>
      </c>
      <c r="F313" s="39">
        <v>2</v>
      </c>
      <c r="G313" s="40" t="s">
        <v>181</v>
      </c>
      <c r="H313" s="226">
        <v>284</v>
      </c>
      <c r="I313" s="149"/>
      <c r="J313" s="149"/>
      <c r="K313" s="149"/>
      <c r="L313" s="149"/>
      <c r="M313" s="6"/>
      <c r="N313" s="6"/>
      <c r="O313" s="6"/>
      <c r="P313" s="6"/>
      <c r="Q313" s="6"/>
    </row>
    <row r="314" spans="1:17" ht="1.5" hidden="1" customHeight="1">
      <c r="A314" s="36">
        <v>3</v>
      </c>
      <c r="B314" s="38">
        <v>3</v>
      </c>
      <c r="C314" s="36">
        <v>1</v>
      </c>
      <c r="D314" s="37">
        <v>4</v>
      </c>
      <c r="E314" s="37"/>
      <c r="F314" s="39"/>
      <c r="G314" s="40" t="s">
        <v>182</v>
      </c>
      <c r="H314" s="226">
        <v>285</v>
      </c>
      <c r="I314" s="148">
        <f>I315</f>
        <v>0</v>
      </c>
      <c r="J314" s="246">
        <f>J315</f>
        <v>0</v>
      </c>
      <c r="K314" s="147">
        <f>K315</f>
        <v>0</v>
      </c>
      <c r="L314" s="147">
        <f>L315</f>
        <v>0</v>
      </c>
      <c r="M314" s="6"/>
      <c r="N314" s="6"/>
      <c r="O314" s="6"/>
      <c r="P314" s="6"/>
      <c r="Q314" s="6"/>
    </row>
    <row r="315" spans="1:17" ht="1.5" hidden="1" customHeight="1">
      <c r="A315" s="41">
        <v>3</v>
      </c>
      <c r="B315" s="36">
        <v>3</v>
      </c>
      <c r="C315" s="37">
        <v>1</v>
      </c>
      <c r="D315" s="37">
        <v>4</v>
      </c>
      <c r="E315" s="37">
        <v>1</v>
      </c>
      <c r="F315" s="39"/>
      <c r="G315" s="40" t="s">
        <v>182</v>
      </c>
      <c r="H315" s="226">
        <v>286</v>
      </c>
      <c r="I315" s="148">
        <f>SUM(I316:I317)</f>
        <v>0</v>
      </c>
      <c r="J315" s="148">
        <f>SUM(J316:J317)</f>
        <v>0</v>
      </c>
      <c r="K315" s="148">
        <f>SUM(K316:K317)</f>
        <v>0</v>
      </c>
      <c r="L315" s="148">
        <f>SUM(L316:L317)</f>
        <v>0</v>
      </c>
      <c r="M315" s="6"/>
      <c r="N315" s="6"/>
      <c r="O315" s="6"/>
      <c r="P315" s="6"/>
      <c r="Q315" s="6"/>
    </row>
    <row r="316" spans="1:17" ht="1.5" hidden="1" customHeight="1">
      <c r="A316" s="41">
        <v>3</v>
      </c>
      <c r="B316" s="36">
        <v>3</v>
      </c>
      <c r="C316" s="37">
        <v>1</v>
      </c>
      <c r="D316" s="37">
        <v>4</v>
      </c>
      <c r="E316" s="37">
        <v>1</v>
      </c>
      <c r="F316" s="39">
        <v>1</v>
      </c>
      <c r="G316" s="40" t="s">
        <v>183</v>
      </c>
      <c r="H316" s="226">
        <v>287</v>
      </c>
      <c r="I316" s="142"/>
      <c r="J316" s="149"/>
      <c r="K316" s="149"/>
      <c r="L316" s="142"/>
      <c r="M316" s="6"/>
      <c r="N316" s="6"/>
      <c r="O316" s="6"/>
      <c r="P316" s="6"/>
      <c r="Q316" s="6"/>
    </row>
    <row r="317" spans="1:17" ht="1.5" hidden="1" customHeight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4">
        <v>2</v>
      </c>
      <c r="G317" s="66" t="s">
        <v>184</v>
      </c>
      <c r="H317" s="226">
        <v>288</v>
      </c>
      <c r="I317" s="149"/>
      <c r="J317" s="165"/>
      <c r="K317" s="165"/>
      <c r="L317" s="167"/>
      <c r="M317" s="6"/>
      <c r="N317" s="6"/>
      <c r="O317" s="6"/>
      <c r="P317" s="6"/>
      <c r="Q317" s="6"/>
    </row>
    <row r="318" spans="1:17" ht="1.5" hidden="1" customHeight="1">
      <c r="A318" s="36">
        <v>3</v>
      </c>
      <c r="B318" s="37">
        <v>3</v>
      </c>
      <c r="C318" s="37">
        <v>1</v>
      </c>
      <c r="D318" s="37">
        <v>5</v>
      </c>
      <c r="E318" s="37"/>
      <c r="F318" s="39"/>
      <c r="G318" s="40" t="s">
        <v>185</v>
      </c>
      <c r="H318" s="226">
        <v>289</v>
      </c>
      <c r="I318" s="155">
        <f>I319</f>
        <v>0</v>
      </c>
      <c r="J318" s="246">
        <f t="shared" ref="J318:L319" si="49">J319</f>
        <v>0</v>
      </c>
      <c r="K318" s="147">
        <f t="shared" si="49"/>
        <v>0</v>
      </c>
      <c r="L318" s="147">
        <f t="shared" si="49"/>
        <v>0</v>
      </c>
      <c r="M318" s="6"/>
      <c r="N318" s="6"/>
      <c r="O318" s="6"/>
      <c r="P318" s="6"/>
      <c r="Q318" s="6"/>
    </row>
    <row r="319" spans="1:17" ht="1.5" hidden="1" customHeight="1">
      <c r="A319" s="33">
        <v>3</v>
      </c>
      <c r="B319" s="101">
        <v>3</v>
      </c>
      <c r="C319" s="101">
        <v>1</v>
      </c>
      <c r="D319" s="101">
        <v>5</v>
      </c>
      <c r="E319" s="101">
        <v>1</v>
      </c>
      <c r="F319" s="109"/>
      <c r="G319" s="40" t="s">
        <v>185</v>
      </c>
      <c r="H319" s="226">
        <v>290</v>
      </c>
      <c r="I319" s="147">
        <f>I320</f>
        <v>0</v>
      </c>
      <c r="J319" s="248">
        <f t="shared" si="49"/>
        <v>0</v>
      </c>
      <c r="K319" s="155">
        <f t="shared" si="49"/>
        <v>0</v>
      </c>
      <c r="L319" s="155">
        <f t="shared" si="49"/>
        <v>0</v>
      </c>
      <c r="M319" s="6"/>
      <c r="N319" s="6"/>
      <c r="O319" s="6"/>
      <c r="P319" s="6"/>
      <c r="Q319" s="6"/>
    </row>
    <row r="320" spans="1:17" ht="1.5" hidden="1" customHeight="1">
      <c r="A320" s="36">
        <v>3</v>
      </c>
      <c r="B320" s="37">
        <v>3</v>
      </c>
      <c r="C320" s="37">
        <v>1</v>
      </c>
      <c r="D320" s="37">
        <v>5</v>
      </c>
      <c r="E320" s="37">
        <v>1</v>
      </c>
      <c r="F320" s="39">
        <v>1</v>
      </c>
      <c r="G320" s="40" t="s">
        <v>186</v>
      </c>
      <c r="H320" s="226">
        <v>291</v>
      </c>
      <c r="I320" s="149"/>
      <c r="J320" s="165"/>
      <c r="K320" s="165"/>
      <c r="L320" s="167"/>
      <c r="M320" s="6"/>
      <c r="N320" s="6"/>
      <c r="O320" s="6"/>
      <c r="P320" s="6"/>
      <c r="Q320" s="6"/>
    </row>
    <row r="321" spans="1:17" ht="1.5" hidden="1" customHeight="1">
      <c r="A321" s="36">
        <v>3</v>
      </c>
      <c r="B321" s="37">
        <v>3</v>
      </c>
      <c r="C321" s="37">
        <v>1</v>
      </c>
      <c r="D321" s="37">
        <v>6</v>
      </c>
      <c r="E321" s="37"/>
      <c r="F321" s="39"/>
      <c r="G321" s="38" t="s">
        <v>158</v>
      </c>
      <c r="H321" s="226">
        <v>292</v>
      </c>
      <c r="I321" s="147">
        <f>I322</f>
        <v>0</v>
      </c>
      <c r="J321" s="246">
        <f t="shared" ref="J321:L322" si="50">J322</f>
        <v>0</v>
      </c>
      <c r="K321" s="147">
        <f t="shared" si="50"/>
        <v>0</v>
      </c>
      <c r="L321" s="147">
        <f t="shared" si="50"/>
        <v>0</v>
      </c>
      <c r="M321" s="6"/>
      <c r="N321" s="6"/>
      <c r="O321" s="6"/>
      <c r="P321" s="6"/>
      <c r="Q321" s="6"/>
    </row>
    <row r="322" spans="1:17" ht="1.5" hidden="1" customHeight="1">
      <c r="A322" s="36">
        <v>3</v>
      </c>
      <c r="B322" s="37">
        <v>3</v>
      </c>
      <c r="C322" s="37">
        <v>1</v>
      </c>
      <c r="D322" s="37">
        <v>6</v>
      </c>
      <c r="E322" s="37">
        <v>1</v>
      </c>
      <c r="F322" s="39"/>
      <c r="G322" s="38" t="s">
        <v>158</v>
      </c>
      <c r="H322" s="226">
        <v>293</v>
      </c>
      <c r="I322" s="148">
        <f>I323</f>
        <v>0</v>
      </c>
      <c r="J322" s="246">
        <f t="shared" si="50"/>
        <v>0</v>
      </c>
      <c r="K322" s="147">
        <f t="shared" si="50"/>
        <v>0</v>
      </c>
      <c r="L322" s="147">
        <f t="shared" si="50"/>
        <v>0</v>
      </c>
      <c r="M322" s="6"/>
      <c r="N322" s="6"/>
      <c r="O322" s="6"/>
      <c r="P322" s="6"/>
      <c r="Q322" s="6"/>
    </row>
    <row r="323" spans="1:17" ht="1.5" hidden="1" customHeight="1">
      <c r="A323" s="36">
        <v>3</v>
      </c>
      <c r="B323" s="37">
        <v>3</v>
      </c>
      <c r="C323" s="37">
        <v>1</v>
      </c>
      <c r="D323" s="37">
        <v>6</v>
      </c>
      <c r="E323" s="37">
        <v>1</v>
      </c>
      <c r="F323" s="39">
        <v>1</v>
      </c>
      <c r="G323" s="38" t="s">
        <v>158</v>
      </c>
      <c r="H323" s="226">
        <v>294</v>
      </c>
      <c r="I323" s="165"/>
      <c r="J323" s="165"/>
      <c r="K323" s="165"/>
      <c r="L323" s="167"/>
      <c r="M323" s="6"/>
      <c r="N323" s="6"/>
      <c r="O323" s="6"/>
      <c r="P323" s="6"/>
      <c r="Q323" s="6"/>
    </row>
    <row r="324" spans="1:17" ht="1.5" hidden="1" customHeight="1">
      <c r="A324" s="36">
        <v>3</v>
      </c>
      <c r="B324" s="37">
        <v>3</v>
      </c>
      <c r="C324" s="37">
        <v>1</v>
      </c>
      <c r="D324" s="37">
        <v>7</v>
      </c>
      <c r="E324" s="37"/>
      <c r="F324" s="39"/>
      <c r="G324" s="40" t="s">
        <v>187</v>
      </c>
      <c r="H324" s="226">
        <v>295</v>
      </c>
      <c r="I324" s="148">
        <f>I325</f>
        <v>0</v>
      </c>
      <c r="J324" s="246">
        <f>J325</f>
        <v>0</v>
      </c>
      <c r="K324" s="147">
        <f>K325</f>
        <v>0</v>
      </c>
      <c r="L324" s="147">
        <f>L325</f>
        <v>0</v>
      </c>
      <c r="M324" s="6"/>
      <c r="N324" s="6"/>
      <c r="O324" s="6"/>
      <c r="P324" s="6"/>
      <c r="Q324" s="6"/>
    </row>
    <row r="325" spans="1:17" ht="1.5" hidden="1" customHeight="1">
      <c r="A325" s="36">
        <v>3</v>
      </c>
      <c r="B325" s="37">
        <v>3</v>
      </c>
      <c r="C325" s="37">
        <v>1</v>
      </c>
      <c r="D325" s="37">
        <v>7</v>
      </c>
      <c r="E325" s="37">
        <v>1</v>
      </c>
      <c r="F325" s="39"/>
      <c r="G325" s="40" t="s">
        <v>187</v>
      </c>
      <c r="H325" s="226">
        <v>296</v>
      </c>
      <c r="I325" s="148">
        <f>I326+I327</f>
        <v>0</v>
      </c>
      <c r="J325" s="148">
        <f>J326+J327</f>
        <v>0</v>
      </c>
      <c r="K325" s="148">
        <f>K326+K327</f>
        <v>0</v>
      </c>
      <c r="L325" s="148">
        <f>L326+L327</f>
        <v>0</v>
      </c>
      <c r="M325" s="6"/>
      <c r="N325" s="6"/>
      <c r="O325" s="6"/>
      <c r="P325" s="6"/>
      <c r="Q325" s="6"/>
    </row>
    <row r="326" spans="1:17" ht="1.5" hidden="1" customHeight="1">
      <c r="A326" s="36">
        <v>3</v>
      </c>
      <c r="B326" s="37">
        <v>3</v>
      </c>
      <c r="C326" s="37">
        <v>1</v>
      </c>
      <c r="D326" s="37">
        <v>7</v>
      </c>
      <c r="E326" s="37">
        <v>1</v>
      </c>
      <c r="F326" s="39">
        <v>1</v>
      </c>
      <c r="G326" s="40" t="s">
        <v>188</v>
      </c>
      <c r="H326" s="226">
        <v>297</v>
      </c>
      <c r="I326" s="165"/>
      <c r="J326" s="165"/>
      <c r="K326" s="165"/>
      <c r="L326" s="167"/>
      <c r="M326" s="6"/>
      <c r="N326" s="6"/>
      <c r="O326" s="6"/>
      <c r="P326" s="6"/>
      <c r="Q326" s="6"/>
    </row>
    <row r="327" spans="1:17" ht="1.5" hidden="1" customHeight="1">
      <c r="A327" s="36">
        <v>3</v>
      </c>
      <c r="B327" s="37">
        <v>3</v>
      </c>
      <c r="C327" s="37">
        <v>1</v>
      </c>
      <c r="D327" s="37">
        <v>7</v>
      </c>
      <c r="E327" s="37">
        <v>1</v>
      </c>
      <c r="F327" s="39">
        <v>2</v>
      </c>
      <c r="G327" s="40" t="s">
        <v>189</v>
      </c>
      <c r="H327" s="226">
        <v>298</v>
      </c>
      <c r="I327" s="149"/>
      <c r="J327" s="149"/>
      <c r="K327" s="149"/>
      <c r="L327" s="149"/>
      <c r="M327" s="6"/>
      <c r="N327" s="6"/>
      <c r="O327" s="6"/>
      <c r="P327" s="6"/>
      <c r="Q327" s="6"/>
    </row>
    <row r="328" spans="1:17" ht="1.5" hidden="1" customHeight="1">
      <c r="A328" s="36">
        <v>3</v>
      </c>
      <c r="B328" s="37">
        <v>3</v>
      </c>
      <c r="C328" s="37">
        <v>2</v>
      </c>
      <c r="D328" s="37"/>
      <c r="E328" s="37"/>
      <c r="F328" s="39"/>
      <c r="G328" s="40" t="s">
        <v>190</v>
      </c>
      <c r="H328" s="226">
        <v>299</v>
      </c>
      <c r="I328" s="148">
        <f>SUM(I329+I338+I342+I346+I350+I353+I356)</f>
        <v>0</v>
      </c>
      <c r="J328" s="246">
        <f>SUM(J329+J338+J342+J346+J350+J353+J356)</f>
        <v>0</v>
      </c>
      <c r="K328" s="147">
        <f>SUM(K329+K338+K342+K346+K350+K353+K356)</f>
        <v>0</v>
      </c>
      <c r="L328" s="147">
        <f>SUM(L329+L338+L342+L346+L350+L353+L356)</f>
        <v>0</v>
      </c>
      <c r="M328" s="6"/>
      <c r="N328" s="6"/>
      <c r="O328" s="6"/>
      <c r="P328" s="6"/>
      <c r="Q328" s="6"/>
    </row>
    <row r="329" spans="1:17" ht="1.5" hidden="1" customHeight="1">
      <c r="A329" s="36">
        <v>3</v>
      </c>
      <c r="B329" s="37">
        <v>3</v>
      </c>
      <c r="C329" s="37">
        <v>2</v>
      </c>
      <c r="D329" s="37">
        <v>1</v>
      </c>
      <c r="E329" s="37"/>
      <c r="F329" s="39"/>
      <c r="G329" s="40" t="s">
        <v>140</v>
      </c>
      <c r="H329" s="226">
        <v>300</v>
      </c>
      <c r="I329" s="148">
        <f>I330</f>
        <v>0</v>
      </c>
      <c r="J329" s="246">
        <f>J330</f>
        <v>0</v>
      </c>
      <c r="K329" s="147">
        <f>K330</f>
        <v>0</v>
      </c>
      <c r="L329" s="147">
        <f>L330</f>
        <v>0</v>
      </c>
      <c r="M329" s="131">
        <f t="shared" ref="M329:P329" si="51">SUM(M330:M330)</f>
        <v>0</v>
      </c>
      <c r="N329" s="131">
        <f t="shared" si="51"/>
        <v>0</v>
      </c>
      <c r="O329" s="131">
        <f t="shared" si="51"/>
        <v>0</v>
      </c>
      <c r="P329" s="131">
        <f t="shared" si="51"/>
        <v>0</v>
      </c>
      <c r="Q329" s="6"/>
    </row>
    <row r="330" spans="1:17" ht="1.5" hidden="1" customHeight="1">
      <c r="A330" s="41">
        <v>3</v>
      </c>
      <c r="B330" s="36">
        <v>3</v>
      </c>
      <c r="C330" s="37">
        <v>2</v>
      </c>
      <c r="D330" s="38">
        <v>1</v>
      </c>
      <c r="E330" s="36">
        <v>1</v>
      </c>
      <c r="F330" s="39"/>
      <c r="G330" s="40" t="s">
        <v>140</v>
      </c>
      <c r="H330" s="226">
        <v>301</v>
      </c>
      <c r="I330" s="148">
        <f>SUM(I331:I331)</f>
        <v>0</v>
      </c>
      <c r="J330" s="148">
        <f t="shared" ref="J330:L330" si="52">SUM(J331:J331)</f>
        <v>0</v>
      </c>
      <c r="K330" s="148">
        <f t="shared" si="52"/>
        <v>0</v>
      </c>
      <c r="L330" s="148">
        <f t="shared" si="52"/>
        <v>0</v>
      </c>
      <c r="M330" s="6"/>
      <c r="N330" s="6"/>
      <c r="O330" s="6"/>
      <c r="P330" s="6"/>
      <c r="Q330" s="6"/>
    </row>
    <row r="331" spans="1:17" ht="1.5" hidden="1" customHeight="1">
      <c r="A331" s="41">
        <v>3</v>
      </c>
      <c r="B331" s="36">
        <v>3</v>
      </c>
      <c r="C331" s="37">
        <v>2</v>
      </c>
      <c r="D331" s="38">
        <v>1</v>
      </c>
      <c r="E331" s="36">
        <v>1</v>
      </c>
      <c r="F331" s="39">
        <v>1</v>
      </c>
      <c r="G331" s="40" t="s">
        <v>141</v>
      </c>
      <c r="H331" s="226">
        <v>302</v>
      </c>
      <c r="I331" s="165"/>
      <c r="J331" s="165"/>
      <c r="K331" s="165"/>
      <c r="L331" s="167"/>
      <c r="M331" s="6"/>
      <c r="N331" s="6"/>
      <c r="O331" s="6"/>
      <c r="P331" s="6"/>
      <c r="Q331" s="6"/>
    </row>
    <row r="332" spans="1:17" ht="1.5" hidden="1" customHeight="1">
      <c r="A332" s="77">
        <v>3</v>
      </c>
      <c r="B332" s="105">
        <v>3</v>
      </c>
      <c r="C332" s="106">
        <v>2</v>
      </c>
      <c r="D332" s="40">
        <v>1</v>
      </c>
      <c r="E332" s="105">
        <v>2</v>
      </c>
      <c r="F332" s="107"/>
      <c r="G332" s="104" t="s">
        <v>163</v>
      </c>
      <c r="H332" s="226">
        <v>303</v>
      </c>
      <c r="I332" s="148">
        <f>SUM(I333:I334)</f>
        <v>0</v>
      </c>
      <c r="J332" s="148">
        <f t="shared" ref="J332:L332" si="53">SUM(J333:J334)</f>
        <v>0</v>
      </c>
      <c r="K332" s="148">
        <f t="shared" si="53"/>
        <v>0</v>
      </c>
      <c r="L332" s="148">
        <f t="shared" si="53"/>
        <v>0</v>
      </c>
      <c r="M332" s="6"/>
      <c r="N332" s="6"/>
      <c r="O332" s="6"/>
      <c r="P332" s="6"/>
      <c r="Q332" s="6"/>
    </row>
    <row r="333" spans="1:17" ht="1.5" hidden="1" customHeight="1">
      <c r="A333" s="77">
        <v>3</v>
      </c>
      <c r="B333" s="105">
        <v>3</v>
      </c>
      <c r="C333" s="106">
        <v>2</v>
      </c>
      <c r="D333" s="40">
        <v>1</v>
      </c>
      <c r="E333" s="105">
        <v>2</v>
      </c>
      <c r="F333" s="107">
        <v>1</v>
      </c>
      <c r="G333" s="104" t="s">
        <v>143</v>
      </c>
      <c r="H333" s="226">
        <v>304</v>
      </c>
      <c r="I333" s="165"/>
      <c r="J333" s="165"/>
      <c r="K333" s="165"/>
      <c r="L333" s="167"/>
      <c r="M333" s="6"/>
      <c r="N333" s="6"/>
      <c r="O333" s="6"/>
      <c r="P333" s="6"/>
      <c r="Q333" s="6"/>
    </row>
    <row r="334" spans="1:17" ht="1.5" hidden="1" customHeight="1">
      <c r="A334" s="77">
        <v>3</v>
      </c>
      <c r="B334" s="105">
        <v>3</v>
      </c>
      <c r="C334" s="106">
        <v>2</v>
      </c>
      <c r="D334" s="40">
        <v>1</v>
      </c>
      <c r="E334" s="105">
        <v>2</v>
      </c>
      <c r="F334" s="107">
        <v>2</v>
      </c>
      <c r="G334" s="104" t="s">
        <v>144</v>
      </c>
      <c r="H334" s="226">
        <v>305</v>
      </c>
      <c r="I334" s="149"/>
      <c r="J334" s="149"/>
      <c r="K334" s="149"/>
      <c r="L334" s="149"/>
      <c r="M334" s="6"/>
      <c r="N334" s="6"/>
      <c r="O334" s="6"/>
      <c r="P334" s="6"/>
      <c r="Q334" s="6"/>
    </row>
    <row r="335" spans="1:17" ht="1.5" hidden="1" customHeight="1">
      <c r="A335" s="77">
        <v>3</v>
      </c>
      <c r="B335" s="105">
        <v>3</v>
      </c>
      <c r="C335" s="106">
        <v>2</v>
      </c>
      <c r="D335" s="40">
        <v>1</v>
      </c>
      <c r="E335" s="105">
        <v>3</v>
      </c>
      <c r="F335" s="107"/>
      <c r="G335" s="104" t="s">
        <v>145</v>
      </c>
      <c r="H335" s="226">
        <v>306</v>
      </c>
      <c r="I335" s="148">
        <f>SUM(I336:I337)</f>
        <v>0</v>
      </c>
      <c r="J335" s="148">
        <f t="shared" ref="J335:L335" si="54">SUM(J336:J337)</f>
        <v>0</v>
      </c>
      <c r="K335" s="148">
        <f t="shared" si="54"/>
        <v>0</v>
      </c>
      <c r="L335" s="148">
        <f t="shared" si="54"/>
        <v>0</v>
      </c>
      <c r="M335" s="6"/>
      <c r="N335" s="6"/>
      <c r="O335" s="6"/>
      <c r="P335" s="6"/>
      <c r="Q335" s="6"/>
    </row>
    <row r="336" spans="1:17" ht="1.5" hidden="1" customHeight="1">
      <c r="A336" s="77">
        <v>3</v>
      </c>
      <c r="B336" s="105">
        <v>3</v>
      </c>
      <c r="C336" s="106">
        <v>2</v>
      </c>
      <c r="D336" s="40">
        <v>1</v>
      </c>
      <c r="E336" s="105">
        <v>3</v>
      </c>
      <c r="F336" s="107">
        <v>1</v>
      </c>
      <c r="G336" s="104" t="s">
        <v>146</v>
      </c>
      <c r="H336" s="226">
        <v>307</v>
      </c>
      <c r="I336" s="149"/>
      <c r="J336" s="149"/>
      <c r="K336" s="149"/>
      <c r="L336" s="149"/>
      <c r="M336" s="6"/>
      <c r="N336" s="6"/>
      <c r="O336" s="6"/>
      <c r="P336" s="6"/>
      <c r="Q336" s="6"/>
    </row>
    <row r="337" spans="1:17" ht="1.5" hidden="1" customHeight="1">
      <c r="A337" s="77">
        <v>3</v>
      </c>
      <c r="B337" s="105">
        <v>3</v>
      </c>
      <c r="C337" s="106">
        <v>2</v>
      </c>
      <c r="D337" s="40">
        <v>1</v>
      </c>
      <c r="E337" s="105">
        <v>3</v>
      </c>
      <c r="F337" s="107">
        <v>2</v>
      </c>
      <c r="G337" s="104" t="s">
        <v>164</v>
      </c>
      <c r="H337" s="226">
        <v>308</v>
      </c>
      <c r="I337" s="162"/>
      <c r="J337" s="249"/>
      <c r="K337" s="162"/>
      <c r="L337" s="162"/>
      <c r="M337" s="6"/>
      <c r="N337" s="6"/>
      <c r="O337" s="6"/>
      <c r="P337" s="6"/>
      <c r="Q337" s="6"/>
    </row>
    <row r="338" spans="1:17" ht="1.5" hidden="1" customHeight="1">
      <c r="A338" s="44">
        <v>3</v>
      </c>
      <c r="B338" s="44">
        <v>3</v>
      </c>
      <c r="C338" s="100">
        <v>2</v>
      </c>
      <c r="D338" s="102">
        <v>2</v>
      </c>
      <c r="E338" s="100"/>
      <c r="F338" s="109"/>
      <c r="G338" s="102" t="s">
        <v>176</v>
      </c>
      <c r="H338" s="226">
        <v>309</v>
      </c>
      <c r="I338" s="159">
        <f>I339</f>
        <v>0</v>
      </c>
      <c r="J338" s="250">
        <f>J339</f>
        <v>0</v>
      </c>
      <c r="K338" s="152">
        <f>K339</f>
        <v>0</v>
      </c>
      <c r="L338" s="152">
        <f>L339</f>
        <v>0</v>
      </c>
      <c r="M338" s="6"/>
      <c r="N338" s="6"/>
      <c r="O338" s="6"/>
      <c r="P338" s="6"/>
      <c r="Q338" s="6"/>
    </row>
    <row r="339" spans="1:17" ht="1.5" hidden="1" customHeight="1">
      <c r="A339" s="41">
        <v>3</v>
      </c>
      <c r="B339" s="41">
        <v>3</v>
      </c>
      <c r="C339" s="36">
        <v>2</v>
      </c>
      <c r="D339" s="38">
        <v>2</v>
      </c>
      <c r="E339" s="36">
        <v>1</v>
      </c>
      <c r="F339" s="39"/>
      <c r="G339" s="102" t="s">
        <v>176</v>
      </c>
      <c r="H339" s="226">
        <v>310</v>
      </c>
      <c r="I339" s="148">
        <f>SUM(I340:I341)</f>
        <v>0</v>
      </c>
      <c r="J339" s="234">
        <f>SUM(J340:J341)</f>
        <v>0</v>
      </c>
      <c r="K339" s="147">
        <f>SUM(K340:K341)</f>
        <v>0</v>
      </c>
      <c r="L339" s="147">
        <f>SUM(L340:L341)</f>
        <v>0</v>
      </c>
      <c r="M339" s="6"/>
      <c r="N339" s="6"/>
      <c r="O339" s="6"/>
      <c r="P339" s="6"/>
      <c r="Q339" s="6"/>
    </row>
    <row r="340" spans="1:17" ht="1.5" hidden="1" customHeight="1">
      <c r="A340" s="41">
        <v>3</v>
      </c>
      <c r="B340" s="41">
        <v>3</v>
      </c>
      <c r="C340" s="36">
        <v>2</v>
      </c>
      <c r="D340" s="38">
        <v>2</v>
      </c>
      <c r="E340" s="41">
        <v>1</v>
      </c>
      <c r="F340" s="86">
        <v>1</v>
      </c>
      <c r="G340" s="40" t="s">
        <v>177</v>
      </c>
      <c r="H340" s="226">
        <v>311</v>
      </c>
      <c r="I340" s="149"/>
      <c r="J340" s="149"/>
      <c r="K340" s="149"/>
      <c r="L340" s="149"/>
      <c r="M340" s="6"/>
      <c r="N340" s="6"/>
      <c r="O340" s="6"/>
      <c r="P340" s="6"/>
      <c r="Q340" s="6"/>
    </row>
    <row r="341" spans="1:17" ht="1.5" hidden="1" customHeight="1">
      <c r="A341" s="44">
        <v>3</v>
      </c>
      <c r="B341" s="44">
        <v>3</v>
      </c>
      <c r="C341" s="45">
        <v>2</v>
      </c>
      <c r="D341" s="46">
        <v>2</v>
      </c>
      <c r="E341" s="47">
        <v>1</v>
      </c>
      <c r="F341" s="103">
        <v>2</v>
      </c>
      <c r="G341" s="88" t="s">
        <v>178</v>
      </c>
      <c r="H341" s="226">
        <v>312</v>
      </c>
      <c r="I341" s="149"/>
      <c r="J341" s="149"/>
      <c r="K341" s="149"/>
      <c r="L341" s="149"/>
      <c r="M341" s="6"/>
      <c r="N341" s="6"/>
      <c r="O341" s="6"/>
      <c r="P341" s="6"/>
      <c r="Q341" s="6"/>
    </row>
    <row r="342" spans="1:17" ht="1.5" hidden="1" customHeight="1">
      <c r="A342" s="41">
        <v>3</v>
      </c>
      <c r="B342" s="41">
        <v>3</v>
      </c>
      <c r="C342" s="36">
        <v>2</v>
      </c>
      <c r="D342" s="37">
        <v>3</v>
      </c>
      <c r="E342" s="38"/>
      <c r="F342" s="86"/>
      <c r="G342" s="40" t="s">
        <v>179</v>
      </c>
      <c r="H342" s="226">
        <v>313</v>
      </c>
      <c r="I342" s="148">
        <f>I343</f>
        <v>0</v>
      </c>
      <c r="J342" s="234">
        <f>J343</f>
        <v>0</v>
      </c>
      <c r="K342" s="147">
        <f>K343</f>
        <v>0</v>
      </c>
      <c r="L342" s="147">
        <f>L343</f>
        <v>0</v>
      </c>
      <c r="M342" s="6"/>
      <c r="N342" s="6"/>
      <c r="O342" s="6"/>
      <c r="P342" s="6"/>
      <c r="Q342" s="6"/>
    </row>
    <row r="343" spans="1:17" ht="1.5" hidden="1" customHeight="1">
      <c r="A343" s="41">
        <v>3</v>
      </c>
      <c r="B343" s="41">
        <v>3</v>
      </c>
      <c r="C343" s="36">
        <v>2</v>
      </c>
      <c r="D343" s="37">
        <v>3</v>
      </c>
      <c r="E343" s="38">
        <v>1</v>
      </c>
      <c r="F343" s="86"/>
      <c r="G343" s="40" t="s">
        <v>179</v>
      </c>
      <c r="H343" s="226">
        <v>314</v>
      </c>
      <c r="I343" s="148">
        <f>I344+I345</f>
        <v>0</v>
      </c>
      <c r="J343" s="148">
        <f>J344+J345</f>
        <v>0</v>
      </c>
      <c r="K343" s="148">
        <f>K344+K345</f>
        <v>0</v>
      </c>
      <c r="L343" s="148">
        <f>L344+L345</f>
        <v>0</v>
      </c>
      <c r="M343" s="6"/>
      <c r="N343" s="6"/>
      <c r="O343" s="6"/>
      <c r="P343" s="6"/>
      <c r="Q343" s="6"/>
    </row>
    <row r="344" spans="1:17" ht="1.5" hidden="1" customHeight="1">
      <c r="A344" s="41">
        <v>3</v>
      </c>
      <c r="B344" s="41">
        <v>3</v>
      </c>
      <c r="C344" s="36">
        <v>2</v>
      </c>
      <c r="D344" s="37">
        <v>3</v>
      </c>
      <c r="E344" s="38">
        <v>1</v>
      </c>
      <c r="F344" s="86">
        <v>1</v>
      </c>
      <c r="G344" s="40" t="s">
        <v>180</v>
      </c>
      <c r="H344" s="226">
        <v>315</v>
      </c>
      <c r="I344" s="165"/>
      <c r="J344" s="165"/>
      <c r="K344" s="165"/>
      <c r="L344" s="167"/>
      <c r="M344" s="6"/>
      <c r="N344" s="6"/>
      <c r="O344" s="6"/>
      <c r="P344" s="6"/>
      <c r="Q344" s="6"/>
    </row>
    <row r="345" spans="1:17" ht="1.5" hidden="1" customHeight="1">
      <c r="A345" s="41">
        <v>3</v>
      </c>
      <c r="B345" s="41">
        <v>3</v>
      </c>
      <c r="C345" s="36">
        <v>2</v>
      </c>
      <c r="D345" s="37">
        <v>3</v>
      </c>
      <c r="E345" s="38">
        <v>1</v>
      </c>
      <c r="F345" s="86">
        <v>2</v>
      </c>
      <c r="G345" s="40" t="s">
        <v>181</v>
      </c>
      <c r="H345" s="226">
        <v>316</v>
      </c>
      <c r="I345" s="149"/>
      <c r="J345" s="149"/>
      <c r="K345" s="149"/>
      <c r="L345" s="149"/>
      <c r="M345" s="6"/>
      <c r="N345" s="6"/>
      <c r="O345" s="6"/>
      <c r="P345" s="6"/>
      <c r="Q345" s="6"/>
    </row>
    <row r="346" spans="1:17" ht="1.5" hidden="1" customHeight="1">
      <c r="A346" s="41">
        <v>3</v>
      </c>
      <c r="B346" s="41">
        <v>3</v>
      </c>
      <c r="C346" s="36">
        <v>2</v>
      </c>
      <c r="D346" s="37">
        <v>4</v>
      </c>
      <c r="E346" s="37"/>
      <c r="F346" s="39"/>
      <c r="G346" s="40" t="s">
        <v>182</v>
      </c>
      <c r="H346" s="226">
        <v>317</v>
      </c>
      <c r="I346" s="148">
        <f>I347</f>
        <v>0</v>
      </c>
      <c r="J346" s="234">
        <f>J347</f>
        <v>0</v>
      </c>
      <c r="K346" s="147">
        <f>K347</f>
        <v>0</v>
      </c>
      <c r="L346" s="147">
        <f>L347</f>
        <v>0</v>
      </c>
      <c r="M346" s="6"/>
      <c r="N346" s="6"/>
      <c r="O346" s="6"/>
      <c r="P346" s="6"/>
      <c r="Q346" s="6"/>
    </row>
    <row r="347" spans="1:17" ht="1.5" hidden="1" customHeight="1">
      <c r="A347" s="99">
        <v>3</v>
      </c>
      <c r="B347" s="99">
        <v>3</v>
      </c>
      <c r="C347" s="33">
        <v>2</v>
      </c>
      <c r="D347" s="31">
        <v>4</v>
      </c>
      <c r="E347" s="31">
        <v>1</v>
      </c>
      <c r="F347" s="34"/>
      <c r="G347" s="40" t="s">
        <v>182</v>
      </c>
      <c r="H347" s="226">
        <v>318</v>
      </c>
      <c r="I347" s="153">
        <f>SUM(I348:I349)</f>
        <v>0</v>
      </c>
      <c r="J347" s="236">
        <f>SUM(J348:J349)</f>
        <v>0</v>
      </c>
      <c r="K347" s="155">
        <f>SUM(K348:K349)</f>
        <v>0</v>
      </c>
      <c r="L347" s="155">
        <f>SUM(L348:L349)</f>
        <v>0</v>
      </c>
      <c r="M347" s="6"/>
      <c r="N347" s="6"/>
      <c r="O347" s="6"/>
      <c r="P347" s="6"/>
      <c r="Q347" s="6"/>
    </row>
    <row r="348" spans="1:17" ht="1.5" hidden="1" customHeight="1">
      <c r="A348" s="41">
        <v>3</v>
      </c>
      <c r="B348" s="41">
        <v>3</v>
      </c>
      <c r="C348" s="36">
        <v>2</v>
      </c>
      <c r="D348" s="37">
        <v>4</v>
      </c>
      <c r="E348" s="37">
        <v>1</v>
      </c>
      <c r="F348" s="39">
        <v>1</v>
      </c>
      <c r="G348" s="40" t="s">
        <v>183</v>
      </c>
      <c r="H348" s="226">
        <v>319</v>
      </c>
      <c r="I348" s="149"/>
      <c r="J348" s="149"/>
      <c r="K348" s="149"/>
      <c r="L348" s="149"/>
      <c r="M348" s="6"/>
      <c r="N348" s="6"/>
      <c r="O348" s="6"/>
      <c r="P348" s="6"/>
      <c r="Q348" s="6"/>
    </row>
    <row r="349" spans="1:17" ht="1.5" hidden="1" customHeight="1">
      <c r="A349" s="41">
        <v>3</v>
      </c>
      <c r="B349" s="41">
        <v>3</v>
      </c>
      <c r="C349" s="36">
        <v>2</v>
      </c>
      <c r="D349" s="37">
        <v>4</v>
      </c>
      <c r="E349" s="37">
        <v>1</v>
      </c>
      <c r="F349" s="39">
        <v>2</v>
      </c>
      <c r="G349" s="40" t="s">
        <v>191</v>
      </c>
      <c r="H349" s="226">
        <v>320</v>
      </c>
      <c r="I349" s="149"/>
      <c r="J349" s="149"/>
      <c r="K349" s="149"/>
      <c r="L349" s="149"/>
      <c r="M349" s="6"/>
      <c r="N349" s="6"/>
      <c r="O349" s="6"/>
      <c r="P349" s="6"/>
      <c r="Q349" s="6"/>
    </row>
    <row r="350" spans="1:17" ht="1.5" hidden="1" customHeight="1">
      <c r="A350" s="41">
        <v>3</v>
      </c>
      <c r="B350" s="41">
        <v>3</v>
      </c>
      <c r="C350" s="36">
        <v>2</v>
      </c>
      <c r="D350" s="37">
        <v>5</v>
      </c>
      <c r="E350" s="37"/>
      <c r="F350" s="39"/>
      <c r="G350" s="40" t="s">
        <v>185</v>
      </c>
      <c r="H350" s="226">
        <v>321</v>
      </c>
      <c r="I350" s="148">
        <f>I351</f>
        <v>0</v>
      </c>
      <c r="J350" s="234">
        <f t="shared" ref="J350:L351" si="55">J351</f>
        <v>0</v>
      </c>
      <c r="K350" s="147">
        <f t="shared" si="55"/>
        <v>0</v>
      </c>
      <c r="L350" s="147">
        <f t="shared" si="55"/>
        <v>0</v>
      </c>
      <c r="M350" s="6"/>
      <c r="N350" s="6"/>
      <c r="O350" s="6"/>
      <c r="P350" s="6"/>
      <c r="Q350" s="6"/>
    </row>
    <row r="351" spans="1:17" ht="1.5" hidden="1" customHeight="1">
      <c r="A351" s="99">
        <v>3</v>
      </c>
      <c r="B351" s="99">
        <v>3</v>
      </c>
      <c r="C351" s="33">
        <v>2</v>
      </c>
      <c r="D351" s="31">
        <v>5</v>
      </c>
      <c r="E351" s="31">
        <v>1</v>
      </c>
      <c r="F351" s="34"/>
      <c r="G351" s="40" t="s">
        <v>185</v>
      </c>
      <c r="H351" s="226">
        <v>322</v>
      </c>
      <c r="I351" s="153">
        <f>I352</f>
        <v>0</v>
      </c>
      <c r="J351" s="236">
        <f t="shared" si="55"/>
        <v>0</v>
      </c>
      <c r="K351" s="155">
        <f t="shared" si="55"/>
        <v>0</v>
      </c>
      <c r="L351" s="155">
        <f t="shared" si="55"/>
        <v>0</v>
      </c>
      <c r="M351" s="6"/>
      <c r="N351" s="6"/>
      <c r="O351" s="6"/>
      <c r="P351" s="6"/>
      <c r="Q351" s="6"/>
    </row>
    <row r="352" spans="1:17" ht="1.5" hidden="1" customHeight="1">
      <c r="A352" s="41">
        <v>3</v>
      </c>
      <c r="B352" s="41">
        <v>3</v>
      </c>
      <c r="C352" s="36">
        <v>2</v>
      </c>
      <c r="D352" s="37">
        <v>5</v>
      </c>
      <c r="E352" s="37">
        <v>1</v>
      </c>
      <c r="F352" s="39">
        <v>1</v>
      </c>
      <c r="G352" s="40" t="s">
        <v>185</v>
      </c>
      <c r="H352" s="226">
        <v>323</v>
      </c>
      <c r="I352" s="165"/>
      <c r="J352" s="165"/>
      <c r="K352" s="165"/>
      <c r="L352" s="167"/>
      <c r="M352" s="6"/>
      <c r="N352" s="6"/>
      <c r="O352" s="6"/>
      <c r="P352" s="6"/>
      <c r="Q352" s="6"/>
    </row>
    <row r="353" spans="1:17" ht="1.5" hidden="1" customHeight="1">
      <c r="A353" s="41">
        <v>3</v>
      </c>
      <c r="B353" s="41">
        <v>3</v>
      </c>
      <c r="C353" s="36">
        <v>2</v>
      </c>
      <c r="D353" s="37">
        <v>6</v>
      </c>
      <c r="E353" s="37"/>
      <c r="F353" s="39"/>
      <c r="G353" s="38" t="s">
        <v>158</v>
      </c>
      <c r="H353" s="226">
        <v>324</v>
      </c>
      <c r="I353" s="148">
        <f>I354</f>
        <v>0</v>
      </c>
      <c r="J353" s="234">
        <f t="shared" ref="I353:L354" si="56">J354</f>
        <v>0</v>
      </c>
      <c r="K353" s="147">
        <f t="shared" si="56"/>
        <v>0</v>
      </c>
      <c r="L353" s="147">
        <f t="shared" si="56"/>
        <v>0</v>
      </c>
      <c r="M353" s="6"/>
      <c r="N353" s="6"/>
      <c r="O353" s="6"/>
      <c r="P353" s="6"/>
      <c r="Q353" s="6"/>
    </row>
    <row r="354" spans="1:17" ht="1.5" hidden="1" customHeight="1">
      <c r="A354" s="41">
        <v>3</v>
      </c>
      <c r="B354" s="41">
        <v>3</v>
      </c>
      <c r="C354" s="36">
        <v>2</v>
      </c>
      <c r="D354" s="37">
        <v>6</v>
      </c>
      <c r="E354" s="37">
        <v>1</v>
      </c>
      <c r="F354" s="39"/>
      <c r="G354" s="38" t="s">
        <v>158</v>
      </c>
      <c r="H354" s="226">
        <v>325</v>
      </c>
      <c r="I354" s="148">
        <f t="shared" si="56"/>
        <v>0</v>
      </c>
      <c r="J354" s="234">
        <f t="shared" si="56"/>
        <v>0</v>
      </c>
      <c r="K354" s="147">
        <f t="shared" si="56"/>
        <v>0</v>
      </c>
      <c r="L354" s="147">
        <f t="shared" si="56"/>
        <v>0</v>
      </c>
      <c r="M354" s="6"/>
      <c r="N354" s="6"/>
      <c r="O354" s="6"/>
      <c r="P354" s="6"/>
      <c r="Q354" s="6"/>
    </row>
    <row r="355" spans="1:17" ht="1.5" hidden="1" customHeight="1">
      <c r="A355" s="44">
        <v>3</v>
      </c>
      <c r="B355" s="44">
        <v>3</v>
      </c>
      <c r="C355" s="45">
        <v>2</v>
      </c>
      <c r="D355" s="46">
        <v>6</v>
      </c>
      <c r="E355" s="46">
        <v>1</v>
      </c>
      <c r="F355" s="48">
        <v>1</v>
      </c>
      <c r="G355" s="47" t="s">
        <v>158</v>
      </c>
      <c r="H355" s="226">
        <v>326</v>
      </c>
      <c r="I355" s="165"/>
      <c r="J355" s="165"/>
      <c r="K355" s="165"/>
      <c r="L355" s="167"/>
      <c r="M355" s="6"/>
      <c r="N355" s="6"/>
      <c r="O355" s="6"/>
      <c r="P355" s="6"/>
      <c r="Q355" s="6"/>
    </row>
    <row r="356" spans="1:17" ht="1.5" hidden="1" customHeight="1">
      <c r="A356" s="41">
        <v>3</v>
      </c>
      <c r="B356" s="41">
        <v>3</v>
      </c>
      <c r="C356" s="36">
        <v>2</v>
      </c>
      <c r="D356" s="37">
        <v>7</v>
      </c>
      <c r="E356" s="37"/>
      <c r="F356" s="39"/>
      <c r="G356" s="40" t="s">
        <v>187</v>
      </c>
      <c r="H356" s="226">
        <v>327</v>
      </c>
      <c r="I356" s="148">
        <f>I357</f>
        <v>0</v>
      </c>
      <c r="J356" s="234">
        <f t="shared" ref="J356:L356" si="57">J357</f>
        <v>0</v>
      </c>
      <c r="K356" s="147">
        <f t="shared" si="57"/>
        <v>0</v>
      </c>
      <c r="L356" s="147">
        <f t="shared" si="57"/>
        <v>0</v>
      </c>
      <c r="M356" s="6"/>
      <c r="N356" s="6"/>
      <c r="O356" s="6"/>
      <c r="P356" s="6"/>
      <c r="Q356" s="6"/>
    </row>
    <row r="357" spans="1:17" ht="1.5" hidden="1" customHeight="1">
      <c r="A357" s="44">
        <v>3</v>
      </c>
      <c r="B357" s="44">
        <v>3</v>
      </c>
      <c r="C357" s="45">
        <v>2</v>
      </c>
      <c r="D357" s="46">
        <v>7</v>
      </c>
      <c r="E357" s="46">
        <v>1</v>
      </c>
      <c r="F357" s="48"/>
      <c r="G357" s="40" t="s">
        <v>187</v>
      </c>
      <c r="H357" s="226">
        <v>328</v>
      </c>
      <c r="I357" s="148">
        <f>SUM(I358:I359)</f>
        <v>0</v>
      </c>
      <c r="J357" s="148">
        <f t="shared" ref="J357:L357" si="58">SUM(J358:J359)</f>
        <v>0</v>
      </c>
      <c r="K357" s="148">
        <f t="shared" si="58"/>
        <v>0</v>
      </c>
      <c r="L357" s="148">
        <f t="shared" si="58"/>
        <v>0</v>
      </c>
      <c r="M357" s="6"/>
      <c r="N357" s="6"/>
      <c r="O357" s="6"/>
      <c r="P357" s="6"/>
      <c r="Q357" s="6"/>
    </row>
    <row r="358" spans="1:17" ht="1.5" hidden="1" customHeight="1">
      <c r="A358" s="49">
        <v>3</v>
      </c>
      <c r="B358" s="49">
        <v>3</v>
      </c>
      <c r="C358" s="50">
        <v>2</v>
      </c>
      <c r="D358" s="51">
        <v>7</v>
      </c>
      <c r="E358" s="51">
        <v>1</v>
      </c>
      <c r="F358" s="54">
        <v>1</v>
      </c>
      <c r="G358" s="66" t="s">
        <v>188</v>
      </c>
      <c r="H358" s="226">
        <v>329</v>
      </c>
      <c r="I358" s="165"/>
      <c r="J358" s="165"/>
      <c r="K358" s="165"/>
      <c r="L358" s="167"/>
      <c r="M358" s="6"/>
      <c r="N358" s="6"/>
      <c r="O358" s="6"/>
      <c r="P358" s="6"/>
      <c r="Q358" s="6"/>
    </row>
    <row r="359" spans="1:17" ht="1.5" hidden="1" customHeight="1">
      <c r="A359" s="67">
        <v>3</v>
      </c>
      <c r="B359" s="67">
        <v>3</v>
      </c>
      <c r="C359" s="68">
        <v>2</v>
      </c>
      <c r="D359" s="69">
        <v>7</v>
      </c>
      <c r="E359" s="69">
        <v>1</v>
      </c>
      <c r="F359" s="70">
        <v>2</v>
      </c>
      <c r="G359" s="66" t="s">
        <v>189</v>
      </c>
      <c r="H359" s="226">
        <v>330</v>
      </c>
      <c r="I359" s="149"/>
      <c r="J359" s="149"/>
      <c r="K359" s="149"/>
      <c r="L359" s="149"/>
      <c r="M359" s="6"/>
      <c r="N359" s="6"/>
      <c r="O359" s="6"/>
      <c r="P359" s="6"/>
      <c r="Q359" s="6"/>
    </row>
    <row r="360" spans="1:17" ht="21" customHeight="1">
      <c r="A360" s="132"/>
      <c r="B360" s="132"/>
      <c r="C360" s="133"/>
      <c r="D360" s="134"/>
      <c r="E360" s="135"/>
      <c r="F360" s="136"/>
      <c r="G360" s="137" t="s">
        <v>192</v>
      </c>
      <c r="H360" s="271">
        <v>331</v>
      </c>
      <c r="I360" s="274">
        <f>SUM(I30+I176)</f>
        <v>187500</v>
      </c>
      <c r="J360" s="274">
        <f>SUM(J30+J176)</f>
        <v>44200</v>
      </c>
      <c r="K360" s="274">
        <f>SUM(K30+K176)</f>
        <v>39102.399999999994</v>
      </c>
      <c r="L360" s="274">
        <f>SUM(L30+L176)</f>
        <v>39090.79</v>
      </c>
      <c r="M360" s="6"/>
      <c r="N360" s="6"/>
      <c r="O360" s="6"/>
      <c r="P360" s="6"/>
      <c r="Q360" s="6"/>
    </row>
    <row r="361" spans="1:17" ht="14.45" customHeight="1">
      <c r="A361" s="6"/>
      <c r="B361" s="6"/>
      <c r="C361" s="6"/>
      <c r="D361" s="18"/>
      <c r="E361" s="384"/>
      <c r="F361" s="384"/>
      <c r="G361" s="384" t="s">
        <v>296</v>
      </c>
      <c r="H361" s="228"/>
      <c r="I361" s="139"/>
      <c r="J361" s="138"/>
      <c r="K361" s="443" t="s">
        <v>297</v>
      </c>
      <c r="L361" s="443"/>
      <c r="M361" s="6"/>
      <c r="N361" s="6"/>
      <c r="O361" s="6"/>
      <c r="P361" s="6"/>
      <c r="Q361" s="6"/>
    </row>
    <row r="362" spans="1:17" ht="27.6" customHeight="1">
      <c r="A362" s="140"/>
      <c r="B362" s="8"/>
      <c r="C362" s="8"/>
      <c r="D362" s="168" t="s">
        <v>193</v>
      </c>
      <c r="E362" s="229"/>
      <c r="F362" s="229"/>
      <c r="G362" s="229"/>
      <c r="H362" s="230"/>
      <c r="I362" s="232" t="s">
        <v>194</v>
      </c>
      <c r="J362" s="6"/>
      <c r="K362" s="440" t="s">
        <v>195</v>
      </c>
      <c r="L362" s="440"/>
      <c r="M362" s="6"/>
      <c r="N362" s="6"/>
      <c r="O362" s="6"/>
      <c r="P362" s="6"/>
      <c r="Q362" s="6"/>
    </row>
    <row r="363" spans="1:17" ht="15.75">
      <c r="B363" s="6"/>
      <c r="C363" s="6"/>
      <c r="D363" s="6"/>
      <c r="E363" s="6"/>
      <c r="F363" s="189"/>
      <c r="G363" s="6"/>
      <c r="H363" s="6"/>
      <c r="I363" s="174"/>
      <c r="J363" s="6"/>
      <c r="K363" s="174"/>
      <c r="L363" s="174"/>
      <c r="M363" s="6"/>
      <c r="N363" s="6"/>
      <c r="O363" s="6"/>
      <c r="P363" s="6"/>
      <c r="Q363" s="6"/>
    </row>
    <row r="364" spans="1:17" ht="15.75">
      <c r="B364" s="6"/>
      <c r="C364" s="6"/>
      <c r="D364" s="18"/>
      <c r="E364" s="18"/>
      <c r="F364" s="19"/>
      <c r="G364" s="18" t="s">
        <v>203</v>
      </c>
      <c r="H364" s="6"/>
      <c r="I364" s="174"/>
      <c r="J364" s="6"/>
      <c r="K364" s="444" t="s">
        <v>204</v>
      </c>
      <c r="L364" s="444"/>
      <c r="M364" s="6"/>
      <c r="N364" s="6"/>
      <c r="O364" s="6"/>
      <c r="P364" s="6"/>
      <c r="Q364" s="6"/>
    </row>
    <row r="365" spans="1:17" ht="18.75">
      <c r="A365" s="173"/>
      <c r="B365" s="188"/>
      <c r="C365" s="188"/>
      <c r="D365" s="441" t="s">
        <v>242</v>
      </c>
      <c r="E365" s="442"/>
      <c r="F365" s="442"/>
      <c r="G365" s="442"/>
      <c r="H365" s="141"/>
      <c r="I365" s="233" t="s">
        <v>194</v>
      </c>
      <c r="J365" s="188"/>
      <c r="K365" s="440" t="s">
        <v>195</v>
      </c>
      <c r="L365" s="440"/>
      <c r="M365" s="6"/>
      <c r="N365" s="6"/>
      <c r="O365" s="6"/>
      <c r="P365" s="6"/>
      <c r="Q365" s="6"/>
    </row>
    <row r="366" spans="1:17">
      <c r="B366" s="6"/>
      <c r="C366" s="6"/>
      <c r="D366" s="6"/>
      <c r="E366" s="6"/>
      <c r="F366" s="18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18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P368" s="6"/>
    </row>
    <row r="369" spans="7:16" s="7" customFormat="1">
      <c r="P369" s="6"/>
    </row>
    <row r="370" spans="7:16" s="7" customFormat="1">
      <c r="P370" s="6"/>
    </row>
    <row r="371" spans="7:16" s="7" customFormat="1">
      <c r="G371" s="173"/>
      <c r="P371" s="6"/>
    </row>
    <row r="372" spans="7:16" s="7" customFormat="1">
      <c r="P372" s="6"/>
    </row>
    <row r="373" spans="7:16" s="7" customFormat="1">
      <c r="P373" s="6"/>
    </row>
    <row r="374" spans="7:16" s="7" customFormat="1">
      <c r="P374" s="6"/>
    </row>
    <row r="375" spans="7:16" s="7" customFormat="1">
      <c r="P375" s="6"/>
    </row>
    <row r="376" spans="7:16" s="7" customFormat="1">
      <c r="P376" s="6"/>
    </row>
    <row r="377" spans="7:16" s="7" customFormat="1">
      <c r="P377" s="6"/>
    </row>
    <row r="378" spans="7:16" s="7" customFormat="1">
      <c r="P378" s="6"/>
    </row>
    <row r="379" spans="7:16" s="7" customFormat="1">
      <c r="P379" s="6"/>
    </row>
    <row r="380" spans="7:16" s="7" customFormat="1">
      <c r="P380" s="6"/>
    </row>
    <row r="381" spans="7:16" s="7" customFormat="1">
      <c r="P381" s="6"/>
    </row>
    <row r="382" spans="7:16" s="7" customFormat="1">
      <c r="P382" s="6"/>
    </row>
    <row r="383" spans="7:16" s="7" customFormat="1">
      <c r="P383" s="6"/>
    </row>
    <row r="384" spans="7:16" s="7" customFormat="1">
      <c r="P384" s="6"/>
    </row>
    <row r="385" spans="16:16" s="7" customFormat="1">
      <c r="P385" s="6"/>
    </row>
    <row r="386" spans="16:16" s="7" customFormat="1">
      <c r="P386" s="6"/>
    </row>
    <row r="387" spans="16:16" s="7" customFormat="1">
      <c r="P387" s="6"/>
    </row>
    <row r="388" spans="16:16" s="7" customFormat="1">
      <c r="P388" s="6"/>
    </row>
    <row r="389" spans="16:16" s="7" customFormat="1">
      <c r="P389" s="6"/>
    </row>
    <row r="390" spans="16:16" s="7" customFormat="1">
      <c r="P390" s="6"/>
    </row>
    <row r="391" spans="16:16" s="7" customFormat="1">
      <c r="P391" s="6"/>
    </row>
    <row r="392" spans="16:16" s="7" customFormat="1">
      <c r="P392" s="6"/>
    </row>
    <row r="393" spans="16:16" s="7" customFormat="1">
      <c r="P393" s="6"/>
    </row>
    <row r="394" spans="16:16" s="7" customFormat="1">
      <c r="P394" s="6"/>
    </row>
    <row r="395" spans="16:16" s="7" customFormat="1">
      <c r="P395" s="6"/>
    </row>
    <row r="396" spans="16:16" s="7" customFormat="1">
      <c r="P396" s="6"/>
    </row>
    <row r="397" spans="16:16" s="7" customFormat="1">
      <c r="P397" s="6"/>
    </row>
    <row r="398" spans="16:16" s="7" customFormat="1">
      <c r="P398" s="6"/>
    </row>
    <row r="399" spans="16:16" s="7" customFormat="1">
      <c r="P399" s="6"/>
    </row>
    <row r="400" spans="16:16" s="7" customFormat="1">
      <c r="P400" s="6"/>
    </row>
    <row r="401" spans="16:16" s="7" customFormat="1">
      <c r="P401" s="6"/>
    </row>
    <row r="402" spans="16:16" s="7" customFormat="1">
      <c r="P402" s="6"/>
    </row>
    <row r="403" spans="16:16" s="7" customFormat="1">
      <c r="P403" s="6"/>
    </row>
    <row r="404" spans="16:16" s="7" customFormat="1">
      <c r="P404" s="6"/>
    </row>
    <row r="405" spans="16:16" s="7" customFormat="1">
      <c r="P405" s="6"/>
    </row>
    <row r="406" spans="16:16" s="7" customFormat="1">
      <c r="P406" s="6"/>
    </row>
    <row r="407" spans="16:16" s="7" customFormat="1">
      <c r="P407" s="6"/>
    </row>
    <row r="408" spans="16:16" s="7" customFormat="1">
      <c r="P408" s="6"/>
    </row>
    <row r="409" spans="16:16" s="7" customFormat="1">
      <c r="P409" s="6"/>
    </row>
    <row r="410" spans="16:16" s="7" customFormat="1">
      <c r="P410" s="6"/>
    </row>
    <row r="411" spans="16:16" s="7" customFormat="1">
      <c r="P411" s="6"/>
    </row>
    <row r="412" spans="16:16" s="7" customFormat="1">
      <c r="P412" s="6"/>
    </row>
    <row r="413" spans="16:16" s="7" customFormat="1">
      <c r="P413" s="6"/>
    </row>
    <row r="414" spans="16:16" s="7" customFormat="1">
      <c r="P414" s="6"/>
    </row>
    <row r="415" spans="16:16" s="7" customFormat="1">
      <c r="P415" s="6"/>
    </row>
    <row r="416" spans="16:16" s="7" customFormat="1">
      <c r="P416" s="6"/>
    </row>
    <row r="417" spans="16:16" s="7" customFormat="1">
      <c r="P417" s="6"/>
    </row>
    <row r="418" spans="16:16" s="7" customFormat="1">
      <c r="P418" s="6"/>
    </row>
    <row r="419" spans="16:16" s="7" customFormat="1">
      <c r="P419" s="6"/>
    </row>
    <row r="420" spans="16:16" s="7" customFormat="1">
      <c r="P420" s="6"/>
    </row>
    <row r="421" spans="16:16" s="7" customFormat="1">
      <c r="P421" s="6"/>
    </row>
    <row r="422" spans="16:16" s="7" customFormat="1">
      <c r="P422" s="6"/>
    </row>
    <row r="423" spans="16:16" s="7" customFormat="1">
      <c r="P423" s="6"/>
    </row>
    <row r="424" spans="16:16" s="7" customFormat="1">
      <c r="P424" s="6"/>
    </row>
    <row r="425" spans="16:16" s="7" customFormat="1">
      <c r="P425" s="6"/>
    </row>
    <row r="426" spans="16:16" s="7" customFormat="1">
      <c r="P426" s="6"/>
    </row>
    <row r="427" spans="16:16" s="7" customFormat="1">
      <c r="P427" s="6"/>
    </row>
    <row r="428" spans="16:16" s="7" customFormat="1">
      <c r="P428" s="6"/>
    </row>
    <row r="429" spans="16:16" s="7" customFormat="1">
      <c r="P429" s="6"/>
    </row>
    <row r="430" spans="16:16" s="7" customFormat="1">
      <c r="P430" s="6"/>
    </row>
    <row r="431" spans="16:16" s="7" customFormat="1">
      <c r="P431" s="6"/>
    </row>
    <row r="432" spans="16:16" s="7" customFormat="1">
      <c r="P432" s="6"/>
    </row>
    <row r="433" spans="16:16" s="7" customFormat="1">
      <c r="P433" s="6"/>
    </row>
    <row r="434" spans="16:16" s="7" customFormat="1">
      <c r="P434" s="6"/>
    </row>
    <row r="435" spans="16:16" s="7" customFormat="1">
      <c r="P435" s="6"/>
    </row>
    <row r="436" spans="16:16" s="7" customFormat="1">
      <c r="P436" s="6"/>
    </row>
    <row r="437" spans="16:16" s="7" customFormat="1">
      <c r="P437" s="6"/>
    </row>
    <row r="438" spans="16:16" s="7" customFormat="1">
      <c r="P438" s="6"/>
    </row>
    <row r="439" spans="16:16" s="7" customFormat="1">
      <c r="P439" s="6"/>
    </row>
    <row r="440" spans="16:16" s="7" customFormat="1">
      <c r="P440" s="6"/>
    </row>
    <row r="441" spans="16:16" s="7" customFormat="1">
      <c r="P441" s="6"/>
    </row>
    <row r="442" spans="16:16" s="7" customFormat="1">
      <c r="P442" s="6"/>
    </row>
    <row r="443" spans="16:16" s="7" customFormat="1">
      <c r="P443" s="6"/>
    </row>
    <row r="444" spans="16:16" s="7" customFormat="1">
      <c r="P444" s="6"/>
    </row>
    <row r="445" spans="16:16" s="7" customFormat="1">
      <c r="P445" s="6"/>
    </row>
    <row r="446" spans="16:16" s="7" customFormat="1">
      <c r="P446" s="6"/>
    </row>
    <row r="447" spans="16:16" s="7" customFormat="1">
      <c r="P447" s="6"/>
    </row>
    <row r="448" spans="16:16" s="7" customFormat="1">
      <c r="P448" s="6"/>
    </row>
    <row r="449" spans="16:16" s="7" customFormat="1">
      <c r="P449" s="6"/>
    </row>
    <row r="450" spans="16:16" s="7" customFormat="1">
      <c r="P450" s="6"/>
    </row>
    <row r="451" spans="16:16" s="7" customFormat="1">
      <c r="P451" s="6"/>
    </row>
    <row r="452" spans="16:16" s="7" customFormat="1">
      <c r="P452" s="6"/>
    </row>
    <row r="453" spans="16:16" s="7" customFormat="1">
      <c r="P453" s="6"/>
    </row>
    <row r="454" spans="16:16" s="7" customFormat="1">
      <c r="P454" s="6"/>
    </row>
    <row r="455" spans="16:16" s="7" customFormat="1">
      <c r="P455" s="6"/>
    </row>
    <row r="456" spans="16:16" s="7" customFormat="1">
      <c r="P456" s="6"/>
    </row>
    <row r="457" spans="16:16" s="7" customFormat="1">
      <c r="P457" s="6"/>
    </row>
    <row r="458" spans="16:16" s="7" customFormat="1">
      <c r="P458" s="6"/>
    </row>
    <row r="459" spans="16:16" s="7" customFormat="1">
      <c r="P459" s="6"/>
    </row>
    <row r="460" spans="16:16" s="7" customFormat="1">
      <c r="P460" s="6"/>
    </row>
    <row r="461" spans="16:16" s="7" customFormat="1">
      <c r="P461" s="6"/>
    </row>
    <row r="462" spans="16:16" s="7" customFormat="1">
      <c r="P462" s="6"/>
    </row>
    <row r="463" spans="16:16" s="7" customFormat="1">
      <c r="P463" s="6"/>
    </row>
    <row r="464" spans="16:16" s="7" customFormat="1">
      <c r="P464" s="6"/>
    </row>
    <row r="465" spans="16:16" s="7" customFormat="1">
      <c r="P465" s="6"/>
    </row>
    <row r="466" spans="16:16" s="7" customFormat="1">
      <c r="P466" s="6"/>
    </row>
    <row r="467" spans="16:16" s="7" customFormat="1">
      <c r="P467" s="6"/>
    </row>
    <row r="468" spans="16:16" s="7" customFormat="1">
      <c r="P468" s="6"/>
    </row>
    <row r="469" spans="16:16" s="7" customFormat="1">
      <c r="P469" s="6"/>
    </row>
    <row r="470" spans="16:16" s="7" customFormat="1">
      <c r="P470" s="6"/>
    </row>
    <row r="471" spans="16:16" s="7" customFormat="1">
      <c r="P471" s="6"/>
    </row>
    <row r="472" spans="16:16" s="7" customFormat="1">
      <c r="P472" s="6"/>
    </row>
    <row r="473" spans="16:16" s="7" customFormat="1">
      <c r="P473" s="6"/>
    </row>
    <row r="474" spans="16:16" s="7" customFormat="1">
      <c r="P474" s="6"/>
    </row>
    <row r="475" spans="16:16" s="7" customFormat="1">
      <c r="P475" s="6"/>
    </row>
    <row r="476" spans="16:16" s="7" customFormat="1">
      <c r="P476" s="6"/>
    </row>
    <row r="477" spans="16:16" s="7" customFormat="1">
      <c r="P477" s="6"/>
    </row>
    <row r="478" spans="16:16" s="7" customFormat="1">
      <c r="P478" s="6"/>
    </row>
    <row r="479" spans="16:16" s="7" customFormat="1">
      <c r="P479" s="6"/>
    </row>
    <row r="480" spans="16:16" s="7" customFormat="1">
      <c r="P480" s="6"/>
    </row>
    <row r="481" spans="16:16" s="7" customFormat="1">
      <c r="P481" s="6"/>
    </row>
    <row r="482" spans="16:16" s="7" customFormat="1">
      <c r="P482" s="6"/>
    </row>
    <row r="483" spans="16:16" s="7" customFormat="1">
      <c r="P483" s="6"/>
    </row>
    <row r="484" spans="16:16" s="7" customFormat="1">
      <c r="P484" s="6"/>
    </row>
    <row r="485" spans="16:16" s="7" customFormat="1">
      <c r="P485" s="6"/>
    </row>
    <row r="486" spans="16:16" s="7" customFormat="1">
      <c r="P486" s="6"/>
    </row>
    <row r="487" spans="16:16" s="7" customFormat="1">
      <c r="P487" s="6"/>
    </row>
    <row r="488" spans="16:16" s="7" customFormat="1">
      <c r="P488" s="6"/>
    </row>
    <row r="489" spans="16:16" s="7" customFormat="1">
      <c r="P489" s="6"/>
    </row>
    <row r="490" spans="16:16" s="7" customFormat="1">
      <c r="P490" s="6"/>
    </row>
    <row r="491" spans="16:16" s="7" customFormat="1">
      <c r="P491" s="6"/>
    </row>
    <row r="492" spans="16:16" s="7" customFormat="1">
      <c r="P492" s="6"/>
    </row>
    <row r="493" spans="16:16" s="7" customFormat="1">
      <c r="P493" s="6"/>
    </row>
    <row r="494" spans="16:16" s="7" customFormat="1">
      <c r="P494" s="6"/>
    </row>
    <row r="495" spans="16:16" s="7" customFormat="1">
      <c r="P495" s="6"/>
    </row>
    <row r="496" spans="16:16" s="7" customFormat="1">
      <c r="P496" s="6"/>
    </row>
    <row r="497" spans="16:16" s="7" customFormat="1">
      <c r="P497" s="6"/>
    </row>
    <row r="498" spans="16:16" s="7" customFormat="1">
      <c r="P498" s="6"/>
    </row>
    <row r="499" spans="16:16" s="7" customFormat="1">
      <c r="P499" s="6"/>
    </row>
    <row r="500" spans="16:16" s="7" customFormat="1">
      <c r="P500" s="6"/>
    </row>
    <row r="501" spans="16:16" s="7" customFormat="1">
      <c r="P501" s="6"/>
    </row>
    <row r="502" spans="16:16" s="7" customFormat="1">
      <c r="P502" s="6"/>
    </row>
    <row r="503" spans="16:16" s="7" customFormat="1">
      <c r="P503" s="6"/>
    </row>
    <row r="504" spans="16:16" s="7" customFormat="1">
      <c r="P504" s="6"/>
    </row>
    <row r="505" spans="16:16" s="7" customFormat="1">
      <c r="P505" s="6"/>
    </row>
    <row r="506" spans="16:16" s="7" customFormat="1">
      <c r="P506" s="6"/>
    </row>
    <row r="507" spans="16:16" s="7" customFormat="1">
      <c r="P507" s="6"/>
    </row>
    <row r="508" spans="16:16" s="7" customFormat="1">
      <c r="P508" s="6"/>
    </row>
    <row r="509" spans="16:16" s="7" customFormat="1">
      <c r="P509" s="6"/>
    </row>
    <row r="510" spans="16:16" s="7" customFormat="1">
      <c r="P510" s="6"/>
    </row>
    <row r="511" spans="16:16" s="7" customFormat="1">
      <c r="P511" s="6"/>
    </row>
    <row r="512" spans="16:16" s="7" customFormat="1">
      <c r="P512" s="6"/>
    </row>
    <row r="513" spans="16:16" s="7" customFormat="1">
      <c r="P513" s="6"/>
    </row>
    <row r="514" spans="16:16" s="7" customFormat="1">
      <c r="P514" s="6"/>
    </row>
    <row r="515" spans="16:16" s="7" customFormat="1">
      <c r="P515" s="6"/>
    </row>
    <row r="516" spans="16:16" s="7" customFormat="1">
      <c r="P516" s="6"/>
    </row>
    <row r="517" spans="16:16" s="7" customFormat="1">
      <c r="P517" s="6"/>
    </row>
    <row r="518" spans="16:16" s="7" customFormat="1">
      <c r="P518" s="6"/>
    </row>
    <row r="519" spans="16:16" s="7" customFormat="1">
      <c r="P519" s="6"/>
    </row>
    <row r="520" spans="16:16" s="7" customFormat="1">
      <c r="P520" s="6"/>
    </row>
    <row r="521" spans="16:16" s="7" customFormat="1">
      <c r="P521" s="6"/>
    </row>
    <row r="522" spans="16:16" s="7" customFormat="1">
      <c r="P522" s="6"/>
    </row>
    <row r="523" spans="16:16" s="7" customFormat="1">
      <c r="P523" s="6"/>
    </row>
    <row r="524" spans="16:16" s="7" customFormat="1">
      <c r="P524" s="6"/>
    </row>
    <row r="525" spans="16:16" s="7" customFormat="1">
      <c r="P525" s="6"/>
    </row>
    <row r="526" spans="16:16" s="7" customFormat="1">
      <c r="P526" s="6"/>
    </row>
    <row r="527" spans="16:16" s="7" customFormat="1">
      <c r="P527" s="6"/>
    </row>
    <row r="528" spans="16:16" s="7" customFormat="1">
      <c r="P528" s="6"/>
    </row>
    <row r="529" spans="16:16" s="7" customFormat="1">
      <c r="P529" s="6"/>
    </row>
    <row r="530" spans="16:16" s="7" customFormat="1">
      <c r="P530" s="6"/>
    </row>
    <row r="531" spans="16:16" s="7" customFormat="1">
      <c r="P531" s="6"/>
    </row>
    <row r="532" spans="16:16" s="7" customFormat="1">
      <c r="P532" s="6"/>
    </row>
    <row r="533" spans="16:16" s="7" customFormat="1">
      <c r="P533" s="6"/>
    </row>
    <row r="534" spans="16:16" s="7" customFormat="1">
      <c r="P534" s="6"/>
    </row>
    <row r="535" spans="16:16" s="7" customFormat="1">
      <c r="P535" s="6"/>
    </row>
    <row r="536" spans="16:16" s="7" customFormat="1">
      <c r="P536" s="6"/>
    </row>
    <row r="537" spans="16:16" s="7" customFormat="1">
      <c r="P537" s="6"/>
    </row>
    <row r="538" spans="16:16" s="7" customFormat="1">
      <c r="P538" s="6"/>
    </row>
    <row r="539" spans="16:16" s="7" customFormat="1">
      <c r="P539" s="6"/>
    </row>
    <row r="540" spans="16:16" s="7" customFormat="1">
      <c r="P540" s="6"/>
    </row>
    <row r="541" spans="16:16" s="7" customFormat="1">
      <c r="P541" s="6"/>
    </row>
    <row r="542" spans="16:16" s="7" customFormat="1">
      <c r="P542" s="6"/>
    </row>
    <row r="543" spans="16:16" s="7" customFormat="1">
      <c r="P543" s="6"/>
    </row>
    <row r="544" spans="16:16" s="7" customFormat="1">
      <c r="P544" s="6"/>
    </row>
    <row r="545" spans="16:16" s="7" customFormat="1">
      <c r="P545" s="6"/>
    </row>
    <row r="546" spans="16:16" s="7" customFormat="1">
      <c r="P546" s="6"/>
    </row>
    <row r="547" spans="16:16" s="7" customFormat="1">
      <c r="P547" s="6"/>
    </row>
    <row r="548" spans="16:16" s="7" customFormat="1">
      <c r="P548" s="6"/>
    </row>
    <row r="549" spans="16:16" s="7" customFormat="1">
      <c r="P549" s="6"/>
    </row>
    <row r="550" spans="16:16" s="7" customFormat="1">
      <c r="P550" s="6"/>
    </row>
    <row r="551" spans="16:16" s="7" customFormat="1">
      <c r="P551" s="6"/>
    </row>
    <row r="552" spans="16:16" s="7" customFormat="1">
      <c r="P552" s="6"/>
    </row>
    <row r="553" spans="16:16" s="7" customFormat="1">
      <c r="P553" s="6"/>
    </row>
    <row r="554" spans="16:16" s="7" customFormat="1">
      <c r="P554" s="6"/>
    </row>
    <row r="555" spans="16:16" s="7" customFormat="1">
      <c r="P555" s="6"/>
    </row>
    <row r="556" spans="16:16" s="7" customFormat="1">
      <c r="P556" s="6"/>
    </row>
    <row r="557" spans="16:16" s="7" customFormat="1">
      <c r="P557" s="6"/>
    </row>
    <row r="558" spans="16:16" s="7" customFormat="1">
      <c r="P558" s="6"/>
    </row>
    <row r="559" spans="16:16" s="7" customFormat="1">
      <c r="P559" s="6"/>
    </row>
    <row r="560" spans="16:16" s="7" customFormat="1">
      <c r="P560" s="6"/>
    </row>
    <row r="561" spans="16:16" s="7" customFormat="1">
      <c r="P561" s="6"/>
    </row>
    <row r="562" spans="16:16" s="7" customFormat="1">
      <c r="P562" s="6"/>
    </row>
    <row r="563" spans="16:16" s="7" customFormat="1">
      <c r="P563" s="6"/>
    </row>
    <row r="564" spans="16:16" s="7" customFormat="1">
      <c r="P564" s="6"/>
    </row>
    <row r="565" spans="16:16" s="7" customFormat="1">
      <c r="P565" s="6"/>
    </row>
    <row r="566" spans="16:16" s="7" customFormat="1">
      <c r="P566" s="6"/>
    </row>
    <row r="567" spans="16:16" s="7" customFormat="1">
      <c r="P567" s="6"/>
    </row>
    <row r="568" spans="16:16" s="7" customFormat="1">
      <c r="P568" s="6"/>
    </row>
    <row r="569" spans="16:16" s="7" customFormat="1">
      <c r="P569" s="6"/>
    </row>
    <row r="570" spans="16:16" s="7" customFormat="1">
      <c r="P570" s="6"/>
    </row>
    <row r="571" spans="16:16" s="7" customFormat="1">
      <c r="P571" s="6"/>
    </row>
    <row r="572" spans="16:16" s="7" customFormat="1">
      <c r="P572" s="6"/>
    </row>
    <row r="573" spans="16:16" s="7" customFormat="1">
      <c r="P573" s="6"/>
    </row>
    <row r="574" spans="16:16" s="7" customFormat="1">
      <c r="P574" s="6"/>
    </row>
    <row r="575" spans="16:16" s="7" customFormat="1">
      <c r="P575" s="6"/>
    </row>
    <row r="576" spans="16:16" s="7" customFormat="1">
      <c r="P576" s="6"/>
    </row>
    <row r="577" spans="16:16" s="7" customFormat="1">
      <c r="P577" s="6"/>
    </row>
    <row r="578" spans="16:16" s="7" customFormat="1">
      <c r="P578" s="6"/>
    </row>
    <row r="579" spans="16:16" s="7" customFormat="1">
      <c r="P579" s="6"/>
    </row>
    <row r="580" spans="16:16" s="7" customFormat="1">
      <c r="P580" s="6"/>
    </row>
    <row r="581" spans="16:16" s="7" customFormat="1">
      <c r="P581" s="6"/>
    </row>
    <row r="582" spans="16:16" s="7" customFormat="1">
      <c r="P582" s="6"/>
    </row>
    <row r="583" spans="16:16" s="7" customFormat="1">
      <c r="P583" s="6"/>
    </row>
    <row r="584" spans="16:16" s="7" customFormat="1">
      <c r="P584" s="6"/>
    </row>
    <row r="585" spans="16:16" s="7" customFormat="1">
      <c r="P585" s="6"/>
    </row>
    <row r="586" spans="16:16" s="7" customFormat="1">
      <c r="P586" s="6"/>
    </row>
    <row r="587" spans="16:16" s="7" customFormat="1">
      <c r="P587" s="6"/>
    </row>
    <row r="588" spans="16:16" s="7" customFormat="1">
      <c r="P588" s="6"/>
    </row>
    <row r="589" spans="16:16" s="7" customFormat="1">
      <c r="P589" s="6"/>
    </row>
    <row r="590" spans="16:16" s="7" customFormat="1">
      <c r="P590" s="6"/>
    </row>
    <row r="591" spans="16:16" s="7" customFormat="1">
      <c r="P591" s="6"/>
    </row>
    <row r="592" spans="16:16" s="7" customFormat="1">
      <c r="P592" s="6"/>
    </row>
    <row r="593" spans="16:16" s="7" customFormat="1">
      <c r="P593" s="6"/>
    </row>
    <row r="594" spans="16:16" s="7" customFormat="1">
      <c r="P594" s="6"/>
    </row>
    <row r="595" spans="16:16" s="7" customFormat="1">
      <c r="P595" s="6"/>
    </row>
    <row r="596" spans="16:16" s="7" customFormat="1">
      <c r="P596" s="6"/>
    </row>
    <row r="597" spans="16:16" s="7" customFormat="1">
      <c r="P597" s="6"/>
    </row>
    <row r="598" spans="16:16" s="7" customFormat="1">
      <c r="P598" s="6"/>
    </row>
    <row r="599" spans="16:16" s="7" customFormat="1">
      <c r="P599" s="6"/>
    </row>
    <row r="600" spans="16:16" s="7" customFormat="1">
      <c r="P600" s="6"/>
    </row>
    <row r="601" spans="16:16" s="7" customFormat="1">
      <c r="P601" s="6"/>
    </row>
    <row r="602" spans="16:16" s="7" customFormat="1">
      <c r="P602" s="6"/>
    </row>
    <row r="603" spans="16:16" s="7" customFormat="1">
      <c r="P603" s="6"/>
    </row>
    <row r="604" spans="16:16" s="7" customFormat="1">
      <c r="P604" s="6"/>
    </row>
    <row r="605" spans="16:16" s="7" customFormat="1">
      <c r="P605" s="6"/>
    </row>
    <row r="606" spans="16:16" s="7" customFormat="1">
      <c r="P606" s="6"/>
    </row>
    <row r="607" spans="16:16" s="7" customFormat="1">
      <c r="P607" s="6"/>
    </row>
    <row r="608" spans="16:16" s="7" customFormat="1">
      <c r="P608" s="6"/>
    </row>
    <row r="609" spans="16:16" s="7" customFormat="1">
      <c r="P609" s="6"/>
    </row>
    <row r="610" spans="16:16" s="7" customFormat="1">
      <c r="P610" s="6"/>
    </row>
    <row r="611" spans="16:16" s="7" customFormat="1">
      <c r="P611" s="6"/>
    </row>
    <row r="612" spans="16:16" s="7" customFormat="1">
      <c r="P612" s="6"/>
    </row>
    <row r="613" spans="16:16" s="7" customFormat="1">
      <c r="P613" s="6"/>
    </row>
    <row r="614" spans="16:16" s="7" customFormat="1">
      <c r="P614" s="6"/>
    </row>
    <row r="615" spans="16:16" s="7" customFormat="1">
      <c r="P615" s="6"/>
    </row>
    <row r="616" spans="16:16" s="7" customFormat="1">
      <c r="P616" s="6"/>
    </row>
    <row r="617" spans="16:16" s="7" customFormat="1">
      <c r="P617" s="6"/>
    </row>
    <row r="618" spans="16:16" s="7" customFormat="1">
      <c r="P618" s="6"/>
    </row>
    <row r="619" spans="16:16" s="7" customFormat="1">
      <c r="P619" s="6"/>
    </row>
    <row r="620" spans="16:16" s="7" customFormat="1">
      <c r="P620" s="6"/>
    </row>
    <row r="621" spans="16:16" s="7" customFormat="1">
      <c r="P621" s="6"/>
    </row>
    <row r="622" spans="16:16" s="7" customFormat="1">
      <c r="P622" s="6"/>
    </row>
    <row r="623" spans="16:16" s="7" customFormat="1">
      <c r="P623" s="6"/>
    </row>
    <row r="624" spans="16:16" s="7" customFormat="1">
      <c r="P624" s="6"/>
    </row>
    <row r="625" spans="16:16" s="7" customFormat="1">
      <c r="P625" s="6"/>
    </row>
    <row r="626" spans="16:16" s="7" customFormat="1">
      <c r="P626" s="6"/>
    </row>
    <row r="627" spans="16:16" s="7" customFormat="1">
      <c r="P627" s="6"/>
    </row>
    <row r="628" spans="16:16" s="7" customFormat="1">
      <c r="P628" s="6"/>
    </row>
    <row r="629" spans="16:16" s="7" customFormat="1">
      <c r="P629" s="6"/>
    </row>
    <row r="630" spans="16:16" s="7" customFormat="1">
      <c r="P630" s="6"/>
    </row>
    <row r="631" spans="16:16" s="7" customFormat="1">
      <c r="P631" s="6"/>
    </row>
    <row r="632" spans="16:16" s="7" customFormat="1">
      <c r="P632" s="6"/>
    </row>
    <row r="633" spans="16:16" s="7" customFormat="1">
      <c r="P633" s="6"/>
    </row>
    <row r="634" spans="16:16" s="7" customFormat="1">
      <c r="P634" s="6"/>
    </row>
    <row r="635" spans="16:16" s="7" customFormat="1">
      <c r="P635" s="6"/>
    </row>
    <row r="636" spans="16:16" s="7" customFormat="1">
      <c r="P636" s="6"/>
    </row>
    <row r="637" spans="16:16" s="7" customFormat="1">
      <c r="P637" s="6"/>
    </row>
    <row r="638" spans="16:16" s="7" customFormat="1">
      <c r="P638" s="6"/>
    </row>
    <row r="639" spans="16:16" s="7" customFormat="1">
      <c r="P639" s="6"/>
    </row>
    <row r="640" spans="16:16" s="7" customFormat="1">
      <c r="P640" s="6"/>
    </row>
    <row r="641" spans="16:16" s="7" customFormat="1">
      <c r="P641" s="6"/>
    </row>
    <row r="642" spans="16:16" s="7" customFormat="1">
      <c r="P642" s="6"/>
    </row>
    <row r="643" spans="16:16" s="7" customFormat="1">
      <c r="P643" s="6"/>
    </row>
    <row r="644" spans="16:16" s="7" customFormat="1">
      <c r="P644" s="6"/>
    </row>
    <row r="645" spans="16:16" s="7" customFormat="1">
      <c r="P645" s="6"/>
    </row>
    <row r="646" spans="16:16" s="7" customFormat="1">
      <c r="P646" s="6"/>
    </row>
    <row r="647" spans="16:16" s="7" customFormat="1">
      <c r="P647" s="6"/>
    </row>
    <row r="648" spans="16:16" s="7" customFormat="1">
      <c r="P648" s="6"/>
    </row>
    <row r="649" spans="16:16" s="7" customFormat="1">
      <c r="P649" s="6"/>
    </row>
    <row r="650" spans="16:16" s="7" customFormat="1">
      <c r="P650" s="6"/>
    </row>
    <row r="651" spans="16:16" s="7" customFormat="1">
      <c r="P651" s="6"/>
    </row>
    <row r="652" spans="16:16" s="7" customFormat="1">
      <c r="P652" s="6"/>
    </row>
    <row r="653" spans="16:16" s="7" customFormat="1">
      <c r="P653" s="6"/>
    </row>
    <row r="654" spans="16:16" s="7" customFormat="1">
      <c r="P654" s="6"/>
    </row>
    <row r="655" spans="16:16" s="7" customFormat="1">
      <c r="P655" s="6"/>
    </row>
    <row r="656" spans="16:16" s="7" customFormat="1">
      <c r="P656" s="6"/>
    </row>
    <row r="657" spans="16:16" s="7" customFormat="1">
      <c r="P657" s="6"/>
    </row>
    <row r="658" spans="16:16" s="7" customFormat="1">
      <c r="P658" s="6"/>
    </row>
    <row r="659" spans="16:16" s="7" customFormat="1">
      <c r="P659" s="6"/>
    </row>
    <row r="660" spans="16:16" s="7" customFormat="1">
      <c r="P660" s="6"/>
    </row>
    <row r="661" spans="16:16" s="7" customFormat="1">
      <c r="P661" s="6"/>
    </row>
    <row r="662" spans="16:16" s="7" customFormat="1">
      <c r="P662" s="6"/>
    </row>
    <row r="663" spans="16:16" s="7" customFormat="1">
      <c r="P663" s="6"/>
    </row>
    <row r="664" spans="16:16" s="7" customFormat="1">
      <c r="P664" s="6"/>
    </row>
    <row r="665" spans="16:16" s="7" customFormat="1">
      <c r="P665" s="6"/>
    </row>
    <row r="666" spans="16:16" s="7" customFormat="1">
      <c r="P666" s="6"/>
    </row>
    <row r="667" spans="16:16" s="7" customFormat="1">
      <c r="P667" s="6"/>
    </row>
    <row r="668" spans="16:16" s="7" customFormat="1">
      <c r="P668" s="6"/>
    </row>
    <row r="669" spans="16:16" s="7" customFormat="1">
      <c r="P669" s="6"/>
    </row>
    <row r="670" spans="16:16" s="7" customFormat="1">
      <c r="P670" s="6"/>
    </row>
    <row r="671" spans="16:16" s="7" customFormat="1">
      <c r="P671" s="6"/>
    </row>
    <row r="672" spans="16:16" s="7" customFormat="1">
      <c r="P672" s="6"/>
    </row>
    <row r="673" spans="16:16" s="7" customFormat="1">
      <c r="P673" s="6"/>
    </row>
    <row r="674" spans="16:16" s="7" customFormat="1">
      <c r="P674" s="6"/>
    </row>
    <row r="675" spans="16:16" s="7" customFormat="1">
      <c r="P675" s="6"/>
    </row>
    <row r="676" spans="16:16" s="7" customFormat="1">
      <c r="P676" s="6"/>
    </row>
    <row r="677" spans="16:16" s="7" customFormat="1">
      <c r="P677" s="6"/>
    </row>
    <row r="678" spans="16:16" s="7" customFormat="1">
      <c r="P678" s="6"/>
    </row>
    <row r="679" spans="16:16" s="7" customFormat="1">
      <c r="P679" s="6"/>
    </row>
    <row r="680" spans="16:16" s="7" customFormat="1">
      <c r="P680" s="6"/>
    </row>
    <row r="681" spans="16:16" s="7" customFormat="1">
      <c r="P681" s="6"/>
    </row>
    <row r="682" spans="16:16" s="7" customFormat="1">
      <c r="P682" s="6"/>
    </row>
    <row r="683" spans="16:16" s="7" customFormat="1">
      <c r="P683" s="6"/>
    </row>
    <row r="684" spans="16:16" s="7" customFormat="1">
      <c r="P684" s="6"/>
    </row>
    <row r="685" spans="16:16" s="7" customFormat="1">
      <c r="P685" s="6"/>
    </row>
    <row r="686" spans="16:16" s="7" customFormat="1">
      <c r="P686" s="6"/>
    </row>
    <row r="687" spans="16:16" s="7" customFormat="1">
      <c r="P687" s="6"/>
    </row>
    <row r="688" spans="16:16" s="7" customFormat="1">
      <c r="P688" s="6"/>
    </row>
    <row r="689" spans="16:16" s="7" customFormat="1">
      <c r="P689" s="6"/>
    </row>
    <row r="690" spans="16:16" s="7" customFormat="1">
      <c r="P690" s="6"/>
    </row>
    <row r="691" spans="16:16" s="7" customFormat="1">
      <c r="P691" s="6"/>
    </row>
    <row r="692" spans="16:16" s="7" customFormat="1">
      <c r="P692" s="6"/>
    </row>
    <row r="693" spans="16:16" s="7" customFormat="1">
      <c r="P693" s="6"/>
    </row>
    <row r="694" spans="16:16" s="7" customFormat="1">
      <c r="P694" s="6"/>
    </row>
    <row r="695" spans="16:16" s="7" customFormat="1">
      <c r="P695" s="6"/>
    </row>
    <row r="696" spans="16:16" s="7" customFormat="1">
      <c r="P696" s="6"/>
    </row>
    <row r="697" spans="16:16" s="7" customFormat="1">
      <c r="P697" s="6"/>
    </row>
    <row r="698" spans="16:16" s="7" customFormat="1">
      <c r="P698" s="6"/>
    </row>
    <row r="699" spans="16:16" s="7" customFormat="1">
      <c r="P699" s="6"/>
    </row>
    <row r="700" spans="16:16" s="7" customFormat="1">
      <c r="P700" s="6"/>
    </row>
    <row r="701" spans="16:16" s="7" customFormat="1">
      <c r="P701" s="6"/>
    </row>
    <row r="702" spans="16:16" s="7" customFormat="1">
      <c r="P702" s="6"/>
    </row>
    <row r="703" spans="16:16" s="7" customFormat="1">
      <c r="P703" s="6"/>
    </row>
    <row r="704" spans="16:16" s="7" customFormat="1">
      <c r="P704" s="6"/>
    </row>
    <row r="705" spans="16:16" s="7" customFormat="1">
      <c r="P705" s="6"/>
    </row>
    <row r="706" spans="16:16" s="7" customFormat="1">
      <c r="P706" s="6"/>
    </row>
    <row r="707" spans="16:16" s="7" customFormat="1">
      <c r="P707" s="6"/>
    </row>
    <row r="708" spans="16:16" s="7" customFormat="1">
      <c r="P708" s="6"/>
    </row>
    <row r="709" spans="16:16" s="7" customFormat="1">
      <c r="P709" s="6"/>
    </row>
    <row r="710" spans="16:16" s="7" customFormat="1">
      <c r="P710" s="6"/>
    </row>
    <row r="711" spans="16:16" s="7" customFormat="1">
      <c r="P711" s="6"/>
    </row>
    <row r="712" spans="16:16" s="7" customFormat="1">
      <c r="P712" s="6"/>
    </row>
    <row r="713" spans="16:16" s="7" customFormat="1">
      <c r="P713" s="6"/>
    </row>
    <row r="714" spans="16:16" s="7" customFormat="1">
      <c r="P714" s="6"/>
    </row>
    <row r="715" spans="16:16" s="7" customFormat="1">
      <c r="P715" s="6"/>
    </row>
    <row r="716" spans="16:16" s="7" customFormat="1">
      <c r="P716" s="6"/>
    </row>
    <row r="717" spans="16:16" s="7" customFormat="1">
      <c r="P717" s="6"/>
    </row>
    <row r="718" spans="16:16" s="7" customFormat="1">
      <c r="P718" s="6"/>
    </row>
    <row r="719" spans="16:16" s="7" customFormat="1">
      <c r="P719" s="6"/>
    </row>
    <row r="720" spans="16:16" s="7" customFormat="1">
      <c r="P720" s="6"/>
    </row>
    <row r="721" spans="16:16" s="7" customFormat="1">
      <c r="P721" s="6"/>
    </row>
    <row r="722" spans="16:16" s="7" customFormat="1">
      <c r="P722" s="6"/>
    </row>
    <row r="723" spans="16:16" s="7" customFormat="1">
      <c r="P723" s="6"/>
    </row>
    <row r="724" spans="16:16" s="7" customFormat="1">
      <c r="P724" s="6"/>
    </row>
    <row r="725" spans="16:16" s="7" customFormat="1">
      <c r="P725" s="6"/>
    </row>
    <row r="726" spans="16:16" s="7" customFormat="1">
      <c r="P726" s="6"/>
    </row>
    <row r="727" spans="16:16" s="7" customFormat="1">
      <c r="P727" s="6"/>
    </row>
    <row r="728" spans="16:16" s="7" customFormat="1">
      <c r="P728" s="6"/>
    </row>
    <row r="729" spans="16:16" s="7" customFormat="1">
      <c r="P729" s="6"/>
    </row>
    <row r="730" spans="16:16" s="7" customFormat="1">
      <c r="P730" s="6"/>
    </row>
    <row r="731" spans="16:16" s="7" customFormat="1">
      <c r="P731" s="6"/>
    </row>
    <row r="732" spans="16:16" s="7" customFormat="1">
      <c r="P732" s="6"/>
    </row>
    <row r="733" spans="16:16" s="7" customFormat="1">
      <c r="P733" s="6"/>
    </row>
    <row r="734" spans="16:16" s="7" customFormat="1">
      <c r="P734" s="6"/>
    </row>
    <row r="735" spans="16:16" s="7" customFormat="1">
      <c r="P735" s="6"/>
    </row>
    <row r="736" spans="16:16" s="7" customFormat="1">
      <c r="P736" s="6"/>
    </row>
    <row r="737" spans="16:16" s="7" customFormat="1">
      <c r="P737" s="6"/>
    </row>
    <row r="738" spans="16:16" s="7" customFormat="1">
      <c r="P738" s="6"/>
    </row>
    <row r="739" spans="16:16" s="7" customFormat="1">
      <c r="P739" s="6"/>
    </row>
    <row r="740" spans="16:16" s="7" customFormat="1">
      <c r="P740" s="6"/>
    </row>
    <row r="741" spans="16:16" s="7" customFormat="1">
      <c r="P741" s="6"/>
    </row>
    <row r="742" spans="16:16" s="7" customFormat="1">
      <c r="P742" s="6"/>
    </row>
    <row r="743" spans="16:16" s="7" customFormat="1">
      <c r="P743" s="6"/>
    </row>
    <row r="744" spans="16:16" s="7" customFormat="1">
      <c r="P744" s="6"/>
    </row>
    <row r="745" spans="16:16" s="7" customFormat="1">
      <c r="P745" s="6"/>
    </row>
    <row r="746" spans="16:16" s="7" customFormat="1">
      <c r="P746" s="6"/>
    </row>
    <row r="747" spans="16:16" s="7" customFormat="1">
      <c r="P747" s="6"/>
    </row>
    <row r="748" spans="16:16" s="7" customFormat="1">
      <c r="P748" s="6"/>
    </row>
    <row r="749" spans="16:16" s="7" customFormat="1">
      <c r="P749" s="6"/>
    </row>
    <row r="750" spans="16:16" s="7" customFormat="1">
      <c r="P750" s="6"/>
    </row>
    <row r="751" spans="16:16" s="7" customFormat="1">
      <c r="P751" s="6"/>
    </row>
    <row r="752" spans="16:16" s="7" customFormat="1">
      <c r="P752" s="6"/>
    </row>
    <row r="753" spans="16:16" s="7" customFormat="1">
      <c r="P753" s="6"/>
    </row>
    <row r="754" spans="16:16" s="7" customFormat="1">
      <c r="P754" s="6"/>
    </row>
    <row r="755" spans="16:16" s="7" customFormat="1">
      <c r="P755" s="6"/>
    </row>
    <row r="756" spans="16:16" s="7" customFormat="1">
      <c r="P756" s="6"/>
    </row>
    <row r="757" spans="16:16" s="7" customFormat="1">
      <c r="P757" s="6"/>
    </row>
    <row r="758" spans="16:16" s="7" customFormat="1">
      <c r="P758" s="6"/>
    </row>
    <row r="759" spans="16:16" s="7" customFormat="1">
      <c r="P759" s="6"/>
    </row>
    <row r="760" spans="16:16" s="7" customFormat="1">
      <c r="P760" s="6"/>
    </row>
    <row r="761" spans="16:16" s="7" customFormat="1">
      <c r="P761" s="6"/>
    </row>
    <row r="762" spans="16:16" s="7" customFormat="1">
      <c r="P762" s="6"/>
    </row>
    <row r="763" spans="16:16" s="7" customFormat="1">
      <c r="P763" s="6"/>
    </row>
    <row r="764" spans="16:16" s="7" customFormat="1">
      <c r="P764" s="6"/>
    </row>
    <row r="765" spans="16:16" s="7" customFormat="1">
      <c r="P765" s="6"/>
    </row>
    <row r="766" spans="16:16" s="7" customFormat="1">
      <c r="P766" s="6"/>
    </row>
    <row r="767" spans="16:16" s="7" customFormat="1">
      <c r="P767" s="6"/>
    </row>
    <row r="768" spans="16:16" s="7" customFormat="1">
      <c r="P768" s="6"/>
    </row>
    <row r="769" spans="16:16" s="7" customFormat="1">
      <c r="P769" s="6"/>
    </row>
    <row r="770" spans="16:16" s="7" customFormat="1">
      <c r="P770" s="6"/>
    </row>
    <row r="771" spans="16:16" s="7" customFormat="1">
      <c r="P771" s="6"/>
    </row>
    <row r="772" spans="16:16" s="7" customFormat="1">
      <c r="P772" s="6"/>
    </row>
    <row r="773" spans="16:16" s="7" customFormat="1">
      <c r="P773" s="6"/>
    </row>
    <row r="774" spans="16:16" s="7" customFormat="1">
      <c r="P774" s="6"/>
    </row>
    <row r="775" spans="16:16" s="7" customFormat="1">
      <c r="P775" s="6"/>
    </row>
    <row r="776" spans="16:16" s="7" customFormat="1">
      <c r="P776" s="6"/>
    </row>
    <row r="777" spans="16:16" s="7" customFormat="1">
      <c r="P777" s="6"/>
    </row>
    <row r="778" spans="16:16" s="7" customFormat="1">
      <c r="P778" s="6"/>
    </row>
    <row r="779" spans="16:16" s="7" customFormat="1">
      <c r="P779" s="6"/>
    </row>
    <row r="780" spans="16:16" s="7" customFormat="1">
      <c r="P780" s="6"/>
    </row>
    <row r="781" spans="16:16" s="7" customFormat="1">
      <c r="P781" s="6"/>
    </row>
    <row r="782" spans="16:16" s="7" customFormat="1">
      <c r="P782" s="6"/>
    </row>
    <row r="783" spans="16:16" s="7" customFormat="1">
      <c r="P783" s="6"/>
    </row>
    <row r="784" spans="16:16" s="7" customFormat="1">
      <c r="P784" s="6"/>
    </row>
    <row r="785" spans="16:16" s="7" customFormat="1">
      <c r="P785" s="6"/>
    </row>
    <row r="786" spans="16:16" s="7" customFormat="1">
      <c r="P786" s="6"/>
    </row>
    <row r="787" spans="16:16" s="7" customFormat="1">
      <c r="P787" s="6"/>
    </row>
    <row r="788" spans="16:16" s="7" customFormat="1">
      <c r="P788" s="6"/>
    </row>
    <row r="789" spans="16:16" s="7" customFormat="1">
      <c r="P789" s="6"/>
    </row>
    <row r="790" spans="16:16" s="7" customFormat="1">
      <c r="P790" s="6"/>
    </row>
    <row r="791" spans="16:16" s="7" customFormat="1">
      <c r="P791" s="6"/>
    </row>
    <row r="792" spans="16:16" s="7" customFormat="1">
      <c r="P792" s="6"/>
    </row>
    <row r="793" spans="16:16" s="7" customFormat="1">
      <c r="P793" s="6"/>
    </row>
    <row r="794" spans="16:16" s="7" customFormat="1">
      <c r="P794" s="6"/>
    </row>
    <row r="795" spans="16:16" s="7" customFormat="1">
      <c r="P795" s="6"/>
    </row>
    <row r="796" spans="16:16" s="7" customFormat="1">
      <c r="P796" s="6"/>
    </row>
    <row r="797" spans="16:16" s="7" customFormat="1">
      <c r="P797" s="6"/>
    </row>
    <row r="798" spans="16:16" s="7" customFormat="1">
      <c r="P798" s="6"/>
    </row>
    <row r="799" spans="16:16" s="7" customFormat="1">
      <c r="P799" s="6"/>
    </row>
    <row r="800" spans="16:16" s="7" customFormat="1">
      <c r="P800" s="6"/>
    </row>
    <row r="801" spans="16:16" s="7" customFormat="1">
      <c r="P801" s="6"/>
    </row>
    <row r="802" spans="16:16" s="7" customFormat="1">
      <c r="P802" s="6"/>
    </row>
    <row r="803" spans="16:16" s="7" customFormat="1">
      <c r="P803" s="6"/>
    </row>
    <row r="804" spans="16:16" s="7" customFormat="1">
      <c r="P804" s="6"/>
    </row>
    <row r="805" spans="16:16" s="7" customFormat="1">
      <c r="P805" s="6"/>
    </row>
    <row r="806" spans="16:16" s="7" customFormat="1">
      <c r="P806" s="6"/>
    </row>
    <row r="807" spans="16:16" s="7" customFormat="1">
      <c r="P807" s="6"/>
    </row>
    <row r="808" spans="16:16" s="7" customFormat="1">
      <c r="P808" s="6"/>
    </row>
    <row r="809" spans="16:16" s="7" customFormat="1">
      <c r="P809" s="6"/>
    </row>
    <row r="810" spans="16:16" s="7" customFormat="1">
      <c r="P810" s="6"/>
    </row>
    <row r="811" spans="16:16" s="7" customFormat="1">
      <c r="P811" s="6"/>
    </row>
    <row r="812" spans="16:16" s="7" customFormat="1">
      <c r="P812" s="6"/>
    </row>
    <row r="813" spans="16:16" s="7" customFormat="1">
      <c r="P813" s="6"/>
    </row>
    <row r="814" spans="16:16" s="7" customFormat="1">
      <c r="P814" s="6"/>
    </row>
    <row r="815" spans="16:16" s="7" customFormat="1">
      <c r="P815" s="6"/>
    </row>
    <row r="816" spans="16:16" s="7" customFormat="1">
      <c r="P816" s="6"/>
    </row>
    <row r="817" spans="16:16" s="7" customFormat="1">
      <c r="P817" s="6"/>
    </row>
    <row r="818" spans="16:16" s="7" customFormat="1">
      <c r="P818" s="6"/>
    </row>
    <row r="819" spans="16:16" s="7" customFormat="1">
      <c r="P819" s="6"/>
    </row>
    <row r="820" spans="16:16" s="7" customFormat="1">
      <c r="P820" s="6"/>
    </row>
    <row r="821" spans="16:16" s="7" customFormat="1">
      <c r="P821" s="6"/>
    </row>
    <row r="822" spans="16:16" s="7" customFormat="1">
      <c r="P822" s="6"/>
    </row>
    <row r="823" spans="16:16" s="7" customFormat="1">
      <c r="P823" s="6"/>
    </row>
    <row r="824" spans="16:16" s="7" customFormat="1">
      <c r="P824" s="6"/>
    </row>
    <row r="825" spans="16:16" s="7" customFormat="1">
      <c r="P825" s="6"/>
    </row>
    <row r="826" spans="16:16" s="7" customFormat="1">
      <c r="P826" s="6"/>
    </row>
    <row r="827" spans="16:16" s="7" customFormat="1">
      <c r="P827" s="6"/>
    </row>
    <row r="828" spans="16:16" s="7" customFormat="1">
      <c r="P828" s="6"/>
    </row>
    <row r="829" spans="16:16" s="7" customFormat="1">
      <c r="P829" s="6"/>
    </row>
    <row r="830" spans="16:16" s="7" customFormat="1">
      <c r="P830" s="6"/>
    </row>
    <row r="831" spans="16:16" s="7" customFormat="1">
      <c r="P831" s="6"/>
    </row>
    <row r="832" spans="16:16" s="7" customFormat="1">
      <c r="P832" s="6"/>
    </row>
    <row r="833" spans="6:16">
      <c r="F833" s="7"/>
      <c r="P833" s="6"/>
    </row>
    <row r="834" spans="6:16">
      <c r="F834" s="7"/>
      <c r="P834" s="6"/>
    </row>
    <row r="835" spans="6:16">
      <c r="F835" s="7"/>
      <c r="P835" s="6"/>
    </row>
    <row r="836" spans="6:16">
      <c r="F836" s="7"/>
      <c r="P836" s="6"/>
    </row>
    <row r="837" spans="6:16">
      <c r="F837" s="7"/>
      <c r="P837" s="6"/>
    </row>
    <row r="838" spans="6:16">
      <c r="F838" s="7"/>
      <c r="P838" s="6"/>
    </row>
    <row r="839" spans="6:16">
      <c r="F839" s="7"/>
      <c r="P839" s="6"/>
    </row>
    <row r="840" spans="6:16">
      <c r="F840" s="7"/>
      <c r="P840" s="6"/>
    </row>
    <row r="841" spans="6:16">
      <c r="F841" s="7"/>
      <c r="P841" s="6"/>
    </row>
    <row r="842" spans="6:16">
      <c r="F842" s="7"/>
      <c r="P842" s="6"/>
    </row>
    <row r="843" spans="6:16">
      <c r="F843" s="7"/>
    </row>
  </sheetData>
  <protectedRanges>
    <protectedRange sqref="J168:L169 J175:L175 I174:I175 I173:L173" name="Range71_1"/>
    <protectedRange sqref="I352:L352" name="Range59_1"/>
    <protectedRange sqref="I323:L323 L248 L189 L195 I316:L316 L184 I258:L258 L255 L186 I344:L344 L214 L207 L211 L217 L219 I358:L358" name="Range53_1"/>
    <protectedRange sqref="J317:L317" name="Range51_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_1"/>
    <protectedRange sqref="I170 A171:F171" name="Range23_1"/>
    <protectedRange sqref="I159" name="Range21_1"/>
    <protectedRange sqref="I148:L148 I149" name="Range19_1"/>
    <protectedRange sqref="I135:L136" name="Socialines ismokos 2.7_1"/>
    <protectedRange sqref="I126:L126" name="Imokos 2.6.4_1"/>
    <protectedRange sqref="I118:L118" name="Imokos i ES 2.6.1.1_1"/>
    <protectedRange sqref="I103:L103" name="dOTACIJOS 2.5.3_1"/>
    <protectedRange sqref="I93:L94" name="Dotacijos_1"/>
    <protectedRange sqref="I70:L72 I78:L79" name="Turto islaidos 2.3.1.2_1"/>
    <protectedRange sqref="I51:I52" name="Range3_1"/>
    <protectedRange sqref="I35 I37" name="Islaidos 2.1_1"/>
    <protectedRange sqref="I41:L41 J35:L35 I46:I50 J37:L37" name="Islaidos 2.2_1"/>
    <protectedRange sqref="I65:L67" name="Turto islaidos 2.3_1"/>
    <protectedRange sqref="I75:L77 I80:L81" name="Turto islaidos 2.3.1.3_1"/>
    <protectedRange sqref="I86:L87 I88 I105:L108" name="Subsidijos 2.4_1"/>
    <protectedRange sqref="I98:L99" name="Dotacijos 2.5.2.1_1"/>
    <protectedRange sqref="I113:L114" name="iMOKOS I es 2.6_1"/>
    <protectedRange sqref="I122:L122" name="Imokos i ES 2.6.3.1_1"/>
    <protectedRange sqref="I130" name="Imokos 2.6.5.1_1"/>
    <protectedRange sqref="J141:L141 I140:L140 I142:L144" name="Range18_1"/>
    <protectedRange sqref="I154:L156" name="Range20_1"/>
    <protectedRange sqref="I164:L164" name="Range22_1"/>
    <protectedRange sqref="I255:K255" name="Range38_1"/>
    <protectedRange sqref="I312:L312" name="Range50_1"/>
    <protectedRange sqref="J320:L320" name="Range52_1"/>
    <protectedRange sqref="I326:L326 I331:L331 I333:L333" name="Range54_1"/>
    <protectedRange sqref="I355:L355" name="Range60_1"/>
    <protectedRange sqref="I54:L55 I53 J46:L52 I56 I57:L60" name="Range57_1"/>
    <protectedRange sqref="I227:L229 I234:L234 I236:L237 I239:L240" name="Range55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H26 A19:F22 G19:G20 G22 H19:J22" name="Range73_1"/>
    <protectedRange sqref="I25:L25" name="Range68_1_1"/>
  </protectedRanges>
  <mergeCells count="23">
    <mergeCell ref="K27:K28"/>
    <mergeCell ref="L27:L28"/>
    <mergeCell ref="K362:L362"/>
    <mergeCell ref="K365:L365"/>
    <mergeCell ref="D365:G365"/>
    <mergeCell ref="K361:L361"/>
    <mergeCell ref="K364:L364"/>
    <mergeCell ref="A29:F29"/>
    <mergeCell ref="A27:F28"/>
    <mergeCell ref="G27:G28"/>
    <mergeCell ref="H27:H28"/>
    <mergeCell ref="I27:J27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C22:I22"/>
  </mergeCells>
  <pageMargins left="0.51181102362204722" right="0.11811023622047245" top="0.15748031496062992" bottom="0.15748031496062992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Įvardinti diapazonai</vt:lpstr>
      </vt:variant>
      <vt:variant>
        <vt:i4>1</vt:i4>
      </vt:variant>
    </vt:vector>
  </HeadingPairs>
  <TitlesOfParts>
    <vt:vector size="13" baseType="lpstr">
      <vt:lpstr>Bendra</vt:lpstr>
      <vt:lpstr>tėvų įnašai</vt:lpstr>
      <vt:lpstr>nuoma</vt:lpstr>
      <vt:lpstr>už paslaugas</vt:lpstr>
      <vt:lpstr>pavėžėjimas</vt:lpstr>
      <vt:lpstr>atlyginimų didinimui</vt:lpstr>
      <vt:lpstr>nemokamas maitinimas</vt:lpstr>
      <vt:lpstr>ugdymo lėšos</vt:lpstr>
      <vt:lpstr>savivaldybės biudžetas</vt:lpstr>
      <vt:lpstr>pajamų</vt:lpstr>
      <vt:lpstr>mokėtinų sumų</vt:lpstr>
      <vt:lpstr>Aiškinamasis raštas</vt:lpstr>
      <vt:lpstr>pajamų!Print_Area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2022-08-05T12:09:17Z</dcterms:modified>
</cp:coreProperties>
</file>